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idor\d\CONTABILIDAD\EMPRESAS\CLAUDIA\AUXILIAR DE JUSTICIA\2. PROCESOS DR DIEGO RAUL JIMENEZ\"/>
    </mc:Choice>
  </mc:AlternateContent>
  <bookViews>
    <workbookView xWindow="0" yWindow="0" windowWidth="20490" windowHeight="7650"/>
  </bookViews>
  <sheets>
    <sheet name="PROYECTO DE CALIFICACION" sheetId="2" r:id="rId1"/>
    <sheet name="otromio" sheetId="4" r:id="rId2"/>
  </sheets>
  <definedNames>
    <definedName name="_xlnm.Print_Area" localSheetId="1">otromio!$A$1:$M$81</definedName>
    <definedName name="_xlnm.Print_Area" localSheetId="0">'PROYECTO DE CALIFICACION'!$A$1:$I$83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2" l="1"/>
  <c r="H57" i="2"/>
  <c r="I85" i="2"/>
  <c r="H85" i="2"/>
  <c r="I83" i="2"/>
  <c r="I82" i="2"/>
  <c r="H82" i="2"/>
  <c r="H80" i="2"/>
  <c r="I72" i="2"/>
  <c r="I73" i="2"/>
  <c r="I74" i="2"/>
  <c r="I75" i="2"/>
  <c r="I76" i="2"/>
  <c r="I77" i="2"/>
  <c r="I78" i="2"/>
  <c r="I79" i="2"/>
  <c r="I80" i="2"/>
  <c r="I81" i="2"/>
  <c r="I71" i="2"/>
  <c r="H70" i="2"/>
  <c r="I69" i="2"/>
  <c r="I68" i="2"/>
  <c r="I67" i="2"/>
  <c r="I66" i="2"/>
  <c r="I65" i="2"/>
  <c r="I64" i="2"/>
  <c r="I55" i="2"/>
  <c r="I52" i="2"/>
  <c r="I53" i="2"/>
  <c r="I54" i="2"/>
  <c r="I51" i="2"/>
  <c r="H56" i="2"/>
  <c r="I33" i="2"/>
  <c r="I34" i="2"/>
  <c r="I35" i="2"/>
  <c r="I32" i="2"/>
  <c r="I8" i="2"/>
  <c r="I9" i="2"/>
  <c r="I10" i="2"/>
  <c r="I11" i="2"/>
  <c r="I12" i="2"/>
  <c r="I7" i="2"/>
  <c r="I70" i="2" l="1"/>
  <c r="I56" i="2"/>
  <c r="M134" i="4"/>
  <c r="M126" i="4"/>
  <c r="L116" i="4"/>
  <c r="L80" i="4"/>
  <c r="K80" i="4"/>
  <c r="L70" i="4"/>
  <c r="L81" i="4" s="1"/>
  <c r="K70" i="4"/>
  <c r="K81" i="4" s="1"/>
  <c r="K60" i="4"/>
  <c r="L59" i="4"/>
  <c r="K59" i="4"/>
  <c r="M47" i="4"/>
  <c r="M46" i="4"/>
  <c r="M45" i="4"/>
  <c r="M44" i="4"/>
  <c r="M59" i="4" s="1"/>
  <c r="M40" i="4"/>
  <c r="L40" i="4"/>
  <c r="K40" i="4"/>
  <c r="L35" i="4"/>
  <c r="K35" i="4"/>
  <c r="M34" i="4"/>
  <c r="M33" i="4"/>
  <c r="M32" i="4"/>
  <c r="M31" i="4"/>
  <c r="M30" i="4"/>
  <c r="M29" i="4"/>
  <c r="M28" i="4"/>
  <c r="M35" i="4" s="1"/>
  <c r="M24" i="4"/>
  <c r="L24" i="4"/>
  <c r="K24" i="4"/>
  <c r="K19" i="4"/>
  <c r="M13" i="4"/>
  <c r="M12" i="4"/>
  <c r="M19" i="4" s="1"/>
  <c r="M60" i="4" s="1"/>
  <c r="M11" i="4"/>
  <c r="L10" i="4"/>
  <c r="L9" i="4"/>
  <c r="L8" i="4"/>
  <c r="P7" i="4"/>
  <c r="O7" i="4"/>
  <c r="L7" i="4"/>
  <c r="L19" i="4" s="1"/>
  <c r="L60" i="4" s="1"/>
  <c r="I118" i="2" l="1"/>
  <c r="I23" i="2"/>
  <c r="H13" i="2"/>
  <c r="H23" i="2"/>
  <c r="I13" i="2" l="1"/>
  <c r="I57" i="2" s="1"/>
  <c r="H18" i="2"/>
  <c r="I18" i="2"/>
  <c r="H28" i="2"/>
  <c r="I28" i="2"/>
</calcChain>
</file>

<file path=xl/sharedStrings.xml><?xml version="1.0" encoding="utf-8"?>
<sst xmlns="http://schemas.openxmlformats.org/spreadsheetml/2006/main" count="794" uniqueCount="184">
  <si>
    <t xml:space="preserve">TOTAL </t>
  </si>
  <si>
    <t>N.A</t>
  </si>
  <si>
    <t xml:space="preserve">NINGUNO </t>
  </si>
  <si>
    <t xml:space="preserve">CUOTAS DE ADMINISTRACION </t>
  </si>
  <si>
    <t xml:space="preserve">PIEDECUESTA - SDER </t>
  </si>
  <si>
    <t>RUITOQUE GOLF COUNTRY CLUB - PIEDECUESTA</t>
  </si>
  <si>
    <t xml:space="preserve">NIT. </t>
  </si>
  <si>
    <t xml:space="preserve">CONJUNTO MIRADOR DEL ORIENTE </t>
  </si>
  <si>
    <t xml:space="preserve">CONTRATO DE PRESTACION DE SERVICIOS DE TOPOGRAFIA </t>
  </si>
  <si>
    <t xml:space="preserve">BUCARAMANGA </t>
  </si>
  <si>
    <t xml:space="preserve">CALLE 34 # 18-64 OF. 604 3110 TORRE NORTE CENTRO COMERCIAL ROSEDAL </t>
  </si>
  <si>
    <t xml:space="preserve">JOSELIN PULIDO </t>
  </si>
  <si>
    <t xml:space="preserve">CONTRATO DE PRESTACION DE SERVICIOS </t>
  </si>
  <si>
    <t>CARRERA 38A # 48-54</t>
  </si>
  <si>
    <t>91.291..396</t>
  </si>
  <si>
    <t xml:space="preserve">CARLOS ALBERTO MORANTES GALLARDO  </t>
  </si>
  <si>
    <t>Capital Indexado</t>
  </si>
  <si>
    <t>Saldo Capital Vencido</t>
  </si>
  <si>
    <t xml:space="preserve">Saldo de Capital por Pagar </t>
  </si>
  <si>
    <t xml:space="preserve">Tipo de Garantia </t>
  </si>
  <si>
    <t xml:space="preserve">Vínculo </t>
  </si>
  <si>
    <t xml:space="preserve">Numero de Obligación </t>
  </si>
  <si>
    <t>Tipo de Acreencia</t>
  </si>
  <si>
    <t>Ciudad - Municipio</t>
  </si>
  <si>
    <t xml:space="preserve">Dirección de Notificación </t>
  </si>
  <si>
    <t xml:space="preserve">Nit. ó Cédula de ciudadania </t>
  </si>
  <si>
    <t xml:space="preserve">NOMBRE O RAZON SOCIAL </t>
  </si>
  <si>
    <t xml:space="preserve">No. </t>
  </si>
  <si>
    <t>CREDITOS QUINTA CLASE</t>
  </si>
  <si>
    <t xml:space="preserve">N.A </t>
  </si>
  <si>
    <t>CREDITOS CUARTA CLASE</t>
  </si>
  <si>
    <t>TOTAL</t>
  </si>
  <si>
    <t>HIPOTECA</t>
  </si>
  <si>
    <t>CREDITO ORDINARIO DE  PERSONA NATURAL  CON GARANTIA HIPOTECARIA</t>
  </si>
  <si>
    <t>CARRERA 29 # 45-45 OF.901</t>
  </si>
  <si>
    <t xml:space="preserve">CC. </t>
  </si>
  <si>
    <t>MARIO ESTEBAN ZUREK</t>
  </si>
  <si>
    <t xml:space="preserve">BOGOTA </t>
  </si>
  <si>
    <t xml:space="preserve">CALLE 74 # 27B-06 </t>
  </si>
  <si>
    <t xml:space="preserve">JIMMY ALEXANDER CALDERON </t>
  </si>
  <si>
    <t>CARRERA 29 # 45-45 OF. 805</t>
  </si>
  <si>
    <t xml:space="preserve">NANCY JANEHYDY BLANCO </t>
  </si>
  <si>
    <t>CARRERA 39A # 44-60 APTO. 1101</t>
  </si>
  <si>
    <t xml:space="preserve">ALVARO GRANADOS </t>
  </si>
  <si>
    <t xml:space="preserve">HIPOTECA </t>
  </si>
  <si>
    <t>SE DESCONOCE</t>
  </si>
  <si>
    <t xml:space="preserve">CREDITO LIBRE INVERSION </t>
  </si>
  <si>
    <t>CARRERA 17 # 35-06</t>
  </si>
  <si>
    <t>860.024.437-9</t>
  </si>
  <si>
    <t xml:space="preserve">BANCO DE BOGOTA </t>
  </si>
  <si>
    <t>CREDITOS DE TERCERA CLASE</t>
  </si>
  <si>
    <t>CREDITOS DE SEGUNDA CLASE</t>
  </si>
  <si>
    <t xml:space="preserve">IMPUESTO PREDIAL UNIFICADO </t>
  </si>
  <si>
    <t>SURATA - SDER</t>
  </si>
  <si>
    <t>CARRERA 4 # 4-19</t>
  </si>
  <si>
    <t>890.205.051-6</t>
  </si>
  <si>
    <t xml:space="preserve">MUNICIPIO DE SURATA </t>
  </si>
  <si>
    <t>FLORIDABLANCA - SDER</t>
  </si>
  <si>
    <t>CALLE 5 # 8-25</t>
  </si>
  <si>
    <t>890.205.176-8</t>
  </si>
  <si>
    <t>MUNICIPIO DE FLORIDABLANCA</t>
  </si>
  <si>
    <t>LEBRIJA - SDER</t>
  </si>
  <si>
    <t xml:space="preserve">CALLE 11 # 8-59 </t>
  </si>
  <si>
    <t>890.206.110-7</t>
  </si>
  <si>
    <t xml:space="preserve">MUNICIPIO DE LEBRIJA </t>
  </si>
  <si>
    <t>GIRON - SDER</t>
  </si>
  <si>
    <t>CARRERA 25 # 30 - 32</t>
  </si>
  <si>
    <t>890.204.802-6</t>
  </si>
  <si>
    <t xml:space="preserve">MUNICIPIO DE GIRON </t>
  </si>
  <si>
    <t>Tipo de Garantia</t>
  </si>
  <si>
    <t xml:space="preserve">Numero de Obligación / Documento </t>
  </si>
  <si>
    <t xml:space="preserve">CREDITOS DE PRIMERA CLASE </t>
  </si>
  <si>
    <t>NIT. 900.398.057-2</t>
  </si>
  <si>
    <t>SOCIEDAD J.G.G. INMOBILIARIOS S.A.S</t>
  </si>
  <si>
    <t>NANCY JANEHYDY BLANCO</t>
  </si>
  <si>
    <t>DIAN</t>
  </si>
  <si>
    <t>800.197.268-4</t>
  </si>
  <si>
    <t>Bucaramanga, Santander</t>
  </si>
  <si>
    <t>Cl. 36 #14 - 03, Centro</t>
  </si>
  <si>
    <t xml:space="preserve">COSTAS JUDICIALES </t>
  </si>
  <si>
    <t>800.197.268-5</t>
  </si>
  <si>
    <t>800.197.268-6</t>
  </si>
  <si>
    <t>RENTA 2016</t>
  </si>
  <si>
    <t>RENTA 2017</t>
  </si>
  <si>
    <t>RENTA 2018</t>
  </si>
  <si>
    <t>RENTA 2019</t>
  </si>
  <si>
    <t>RENTA 2020</t>
  </si>
  <si>
    <t>SANCION RENTA 2016</t>
  </si>
  <si>
    <t>SANCION RENTA 2017</t>
  </si>
  <si>
    <t>SANCION RENTA 2018</t>
  </si>
  <si>
    <t>COSTAS PROCESALES</t>
  </si>
  <si>
    <t>CARRERA 29 # 45-45 OF.902</t>
  </si>
  <si>
    <t xml:space="preserve">tasa de interes </t>
  </si>
  <si>
    <t>890.204.802-7</t>
  </si>
  <si>
    <t>CARRERA 25 # 30 - 33</t>
  </si>
  <si>
    <t>890.204.802-8</t>
  </si>
  <si>
    <t>CARRERA 25 # 30 - 34</t>
  </si>
  <si>
    <t>890.204.802-9</t>
  </si>
  <si>
    <t>CARRERA 25 # 30 - 35</t>
  </si>
  <si>
    <t>IMPUESTO PREDIAL UNIFICADO  3817979</t>
  </si>
  <si>
    <t>IMPUESTO PREDIAL UNIFICADO 3817981</t>
  </si>
  <si>
    <t>IMPUESTO PREDIAL UNIFICADO 3817982</t>
  </si>
  <si>
    <t>IMPUESTO PREDIAL UNIFICADO 3817985</t>
  </si>
  <si>
    <t>BANCOLOMBIA</t>
  </si>
  <si>
    <t>890.903.938-8</t>
  </si>
  <si>
    <t>CARRERA  48 26-85</t>
  </si>
  <si>
    <t>MEDELLIN</t>
  </si>
  <si>
    <t>CREDITO 900085720</t>
  </si>
  <si>
    <t>890.903.938-9</t>
  </si>
  <si>
    <t>CARRERA  48 26-86</t>
  </si>
  <si>
    <t>890.903.938-10</t>
  </si>
  <si>
    <t>CARRERA  48 26-87</t>
  </si>
  <si>
    <t>890.903.938-11</t>
  </si>
  <si>
    <t>CARRERA  48 26-88</t>
  </si>
  <si>
    <t>890.903.938-12</t>
  </si>
  <si>
    <t>CARRERA  48 26-89</t>
  </si>
  <si>
    <t>890.903.938-13</t>
  </si>
  <si>
    <t>CARRERA  48 26-90</t>
  </si>
  <si>
    <t>890.903.938-14</t>
  </si>
  <si>
    <t>CARRERA  48 26-91</t>
  </si>
  <si>
    <t>890.903.938-15</t>
  </si>
  <si>
    <t>CARRERA  48 26-92</t>
  </si>
  <si>
    <t>CREDITO 5303730525814997</t>
  </si>
  <si>
    <t>CREDITO 9000011783</t>
  </si>
  <si>
    <t>CREDITO 900087279</t>
  </si>
  <si>
    <t>CREDITO 9000866660</t>
  </si>
  <si>
    <t>CREDITO 900086546</t>
  </si>
  <si>
    <t>CREDITO 900086509</t>
  </si>
  <si>
    <t>CREDITO 900086406</t>
  </si>
  <si>
    <t>PROYECTO DE CALIFICACION Y GRADUACION REORGANIZACION</t>
  </si>
  <si>
    <t xml:space="preserve">CREDITOS POSTERGADO DE LA REORGANIZACION </t>
  </si>
  <si>
    <t>TOTAL QUINTA CLASE</t>
  </si>
  <si>
    <t>TOTAL PRIMERA CLASE</t>
  </si>
  <si>
    <t>TOTAL  CREDITOS POSTERGADOS DE LA REORGANIZACION</t>
  </si>
  <si>
    <t>TOTAL 3 CLASE</t>
  </si>
  <si>
    <t xml:space="preserve">TOTAL QUINTA CLASE </t>
  </si>
  <si>
    <t xml:space="preserve">TOTAL  CREDITOS DE LA REORGANIZACION </t>
  </si>
  <si>
    <t>PROYECTO DE CALIFICACION Y GRADUACION DE CREDITOS</t>
  </si>
  <si>
    <t xml:space="preserve">G.F. </t>
  </si>
  <si>
    <t>G.F. CONSULTORIA  SAS</t>
  </si>
  <si>
    <t>NIT. 900.609.123</t>
  </si>
  <si>
    <t>RENTA 2017-1</t>
  </si>
  <si>
    <t xml:space="preserve">TOTAL 1  CLASE </t>
  </si>
  <si>
    <t>VENTAS 2017-1</t>
  </si>
  <si>
    <t>VENTAS 2017-2</t>
  </si>
  <si>
    <t>VENTAS 2017-3</t>
  </si>
  <si>
    <t>VENTAS 2019-3</t>
  </si>
  <si>
    <t>VENTAS 2020-1</t>
  </si>
  <si>
    <t>RENTA 2017-1 SANCION</t>
  </si>
  <si>
    <t xml:space="preserve">VENTAS 2017-1 SANCION </t>
  </si>
  <si>
    <t>VENTAS 2017-2 SANCION</t>
  </si>
  <si>
    <t>VENTAS 2017-3 SANCION</t>
  </si>
  <si>
    <t xml:space="preserve">VENTAS 2019-3 SANCION </t>
  </si>
  <si>
    <t>VENTAS 2020-1 SANCION</t>
  </si>
  <si>
    <t>BBVA COLOMBIA</t>
  </si>
  <si>
    <t>860.003.020-1</t>
  </si>
  <si>
    <t>Carrera 9 72-21</t>
  </si>
  <si>
    <t>Bogota</t>
  </si>
  <si>
    <t>860.003.020-2</t>
  </si>
  <si>
    <t>Carrera 9 72-22</t>
  </si>
  <si>
    <t>860.003.020-3</t>
  </si>
  <si>
    <t>Carrera 9 72-23</t>
  </si>
  <si>
    <t>860.003.020-4</t>
  </si>
  <si>
    <t>Carrera 9 72-24</t>
  </si>
  <si>
    <t>SEGUROS</t>
  </si>
  <si>
    <t xml:space="preserve">CISA </t>
  </si>
  <si>
    <t>860.042.945-5</t>
  </si>
  <si>
    <t>AV CALLE 63 11-09</t>
  </si>
  <si>
    <t>BOGOTA</t>
  </si>
  <si>
    <t>860.042.945-6</t>
  </si>
  <si>
    <t>AV CALLE 63 11-10</t>
  </si>
  <si>
    <t>860.042.945-7</t>
  </si>
  <si>
    <t>AV CALLE 63 11-11</t>
  </si>
  <si>
    <t>860.042.945-8</t>
  </si>
  <si>
    <t>AV CALLE 63 11-12</t>
  </si>
  <si>
    <t>860.042.945-9</t>
  </si>
  <si>
    <t>AV CALLE 63 11-13</t>
  </si>
  <si>
    <t xml:space="preserve">TOTAL PRIMERA CLASE </t>
  </si>
  <si>
    <t>TOTAL  CREDITOS DE LA LIQUIDACION</t>
  </si>
  <si>
    <t>COMPRA DE CARTERA</t>
  </si>
  <si>
    <t xml:space="preserve">TOTAL QUINTA  CLASE </t>
  </si>
  <si>
    <t xml:space="preserve">TOTAL  CREDITOS POSTERGADOS DE LA LIQUIDACION </t>
  </si>
  <si>
    <t xml:space="preserve">TOTAL  CREDITOS DE LA LIQUIDACION </t>
  </si>
  <si>
    <t>CREDITOS POSTERGADO DE LA LIQUIDACION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</si>
</sst>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mbria"/>
      <family val="1"/>
    </font>
    <font>
      <sz val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42" fontId="1" fillId="0" borderId="0" applyFont="0" applyFill="0" applyBorder="0" applyAlignment="0" applyProtection="0"/>
  </cellStyleXfs>
  <cellXfs count="151">
    <xf numFmtId="0" fontId="0" fillId="0" borderId="0" xfId="0"/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0" fillId="0" borderId="13" xfId="0" applyBorder="1"/>
    <xf numFmtId="0" fontId="10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3" fontId="6" fillId="4" borderId="20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/>
    </xf>
    <xf numFmtId="3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0" fontId="6" fillId="4" borderId="6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6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0" fontId="6" fillId="4" borderId="5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13" xfId="0" applyNumberFormat="1" applyBorder="1"/>
    <xf numFmtId="3" fontId="3" fillId="4" borderId="5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3" fontId="6" fillId="4" borderId="21" xfId="0" applyNumberFormat="1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/>
    </xf>
    <xf numFmtId="3" fontId="11" fillId="3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3" fontId="0" fillId="0" borderId="0" xfId="0" applyNumberFormat="1"/>
    <xf numFmtId="10" fontId="6" fillId="4" borderId="21" xfId="0" applyNumberFormat="1" applyFont="1" applyFill="1" applyBorder="1" applyAlignment="1">
      <alignment horizontal="center" vertical="center" wrapText="1"/>
    </xf>
    <xf numFmtId="10" fontId="6" fillId="4" borderId="7" xfId="0" applyNumberFormat="1" applyFont="1" applyFill="1" applyBorder="1" applyAlignment="1">
      <alignment horizontal="center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3" fontId="10" fillId="4" borderId="8" xfId="0" applyNumberFormat="1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 wrapText="1"/>
    </xf>
    <xf numFmtId="3" fontId="6" fillId="4" borderId="4" xfId="2" applyNumberFormat="1" applyFont="1" applyFill="1" applyBorder="1" applyAlignment="1">
      <alignment horizontal="center" vertical="center" wrapText="1"/>
    </xf>
    <xf numFmtId="3" fontId="6" fillId="4" borderId="9" xfId="2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/>
    </xf>
    <xf numFmtId="3" fontId="14" fillId="3" borderId="6" xfId="1" applyNumberFormat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3" fontId="6" fillId="4" borderId="1" xfId="2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3" fillId="4" borderId="20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4" borderId="1" xfId="2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5" fillId="2" borderId="6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0" borderId="1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12" fillId="5" borderId="19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</cellXfs>
  <cellStyles count="3">
    <cellStyle name="Moneda [0] 2" xfId="2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abSelected="1" topLeftCell="A70" zoomScale="90" zoomScaleNormal="90" workbookViewId="0">
      <selection activeCell="A63" sqref="A63:I63"/>
    </sheetView>
  </sheetViews>
  <sheetFormatPr baseColWidth="10" defaultRowHeight="15" x14ac:dyDescent="0.25"/>
  <cols>
    <col min="1" max="1" width="6.7109375" style="105" customWidth="1"/>
    <col min="2" max="2" width="27.140625" customWidth="1"/>
    <col min="3" max="3" width="16.85546875" customWidth="1"/>
    <col min="4" max="4" width="31.7109375" customWidth="1"/>
    <col min="5" max="5" width="19.85546875" customWidth="1"/>
    <col min="6" max="6" width="37.5703125" style="47" customWidth="1"/>
    <col min="7" max="7" width="12.28515625" hidden="1" customWidth="1"/>
    <col min="8" max="8" width="18.140625" style="62" customWidth="1"/>
    <col min="9" max="9" width="19" style="62" customWidth="1"/>
  </cols>
  <sheetData>
    <row r="1" spans="1:9" ht="15.75" thickBot="1" x14ac:dyDescent="0.3">
      <c r="A1" s="100" t="s">
        <v>138</v>
      </c>
      <c r="B1" s="25"/>
      <c r="C1" s="25"/>
      <c r="D1" s="25"/>
      <c r="E1" s="25"/>
      <c r="F1" s="44"/>
      <c r="G1" s="25"/>
      <c r="H1" s="50"/>
      <c r="I1" s="50"/>
    </row>
    <row r="2" spans="1:9" ht="20.25" customHeight="1" thickTop="1" x14ac:dyDescent="0.25">
      <c r="A2" s="145" t="s">
        <v>139</v>
      </c>
      <c r="B2" s="146"/>
      <c r="C2" s="146"/>
      <c r="D2" s="146"/>
      <c r="E2" s="146"/>
      <c r="F2" s="146"/>
      <c r="G2" s="146"/>
      <c r="H2" s="146"/>
      <c r="I2" s="147"/>
    </row>
    <row r="3" spans="1:9" ht="15.75" customHeight="1" x14ac:dyDescent="0.25">
      <c r="A3" s="121" t="s">
        <v>140</v>
      </c>
      <c r="B3" s="148"/>
      <c r="C3" s="148"/>
      <c r="D3" s="148"/>
      <c r="E3" s="148"/>
      <c r="F3" s="148"/>
      <c r="G3" s="148"/>
      <c r="H3" s="148"/>
      <c r="I3" s="149"/>
    </row>
    <row r="4" spans="1:9" ht="19.5" customHeight="1" thickBot="1" x14ac:dyDescent="0.3">
      <c r="A4" s="123" t="s">
        <v>137</v>
      </c>
      <c r="B4" s="124"/>
      <c r="C4" s="124"/>
      <c r="D4" s="124"/>
      <c r="E4" s="124"/>
      <c r="F4" s="124"/>
      <c r="G4" s="124"/>
      <c r="H4" s="124"/>
      <c r="I4" s="150"/>
    </row>
    <row r="5" spans="1:9" ht="19.5" customHeight="1" thickTop="1" x14ac:dyDescent="0.25">
      <c r="A5" s="115" t="s">
        <v>71</v>
      </c>
      <c r="B5" s="116"/>
      <c r="C5" s="116"/>
      <c r="D5" s="116"/>
      <c r="E5" s="116"/>
      <c r="F5" s="116"/>
      <c r="G5" s="116"/>
      <c r="H5" s="116"/>
      <c r="I5" s="116"/>
    </row>
    <row r="6" spans="1:9" ht="31.5" customHeight="1" x14ac:dyDescent="0.25">
      <c r="A6" s="23" t="s">
        <v>27</v>
      </c>
      <c r="B6" s="24" t="s">
        <v>26</v>
      </c>
      <c r="C6" s="11" t="s">
        <v>25</v>
      </c>
      <c r="D6" s="11" t="s">
        <v>24</v>
      </c>
      <c r="E6" s="11" t="s">
        <v>23</v>
      </c>
      <c r="F6" s="14" t="s">
        <v>22</v>
      </c>
      <c r="G6" s="14" t="s">
        <v>70</v>
      </c>
      <c r="H6" s="65" t="s">
        <v>18</v>
      </c>
      <c r="I6" s="65" t="s">
        <v>17</v>
      </c>
    </row>
    <row r="7" spans="1:9" ht="15" customHeight="1" x14ac:dyDescent="0.25">
      <c r="A7" s="23">
        <v>1</v>
      </c>
      <c r="B7" s="7" t="s">
        <v>75</v>
      </c>
      <c r="C7" s="9" t="s">
        <v>76</v>
      </c>
      <c r="D7" s="9" t="s">
        <v>78</v>
      </c>
      <c r="E7" s="3" t="s">
        <v>77</v>
      </c>
      <c r="F7" s="7" t="s">
        <v>141</v>
      </c>
      <c r="G7" s="5" t="s">
        <v>1</v>
      </c>
      <c r="H7" s="6">
        <v>68227000</v>
      </c>
      <c r="I7" s="6">
        <f>+H7</f>
        <v>68227000</v>
      </c>
    </row>
    <row r="8" spans="1:9" ht="14.25" customHeight="1" x14ac:dyDescent="0.25">
      <c r="A8" s="23">
        <v>2</v>
      </c>
      <c r="B8" s="7" t="s">
        <v>75</v>
      </c>
      <c r="C8" s="9" t="s">
        <v>76</v>
      </c>
      <c r="D8" s="9" t="s">
        <v>78</v>
      </c>
      <c r="E8" s="3" t="s">
        <v>77</v>
      </c>
      <c r="F8" s="7" t="s">
        <v>143</v>
      </c>
      <c r="G8" s="5" t="s">
        <v>1</v>
      </c>
      <c r="H8" s="6">
        <v>11400000</v>
      </c>
      <c r="I8" s="6">
        <f t="shared" ref="I8:I12" si="0">+H8</f>
        <v>11400000</v>
      </c>
    </row>
    <row r="9" spans="1:9" ht="15" customHeight="1" x14ac:dyDescent="0.25">
      <c r="A9" s="23">
        <v>3</v>
      </c>
      <c r="B9" s="7" t="s">
        <v>75</v>
      </c>
      <c r="C9" s="9" t="s">
        <v>76</v>
      </c>
      <c r="D9" s="9" t="s">
        <v>78</v>
      </c>
      <c r="E9" s="3" t="s">
        <v>77</v>
      </c>
      <c r="F9" s="7" t="s">
        <v>144</v>
      </c>
      <c r="G9" s="5" t="s">
        <v>1</v>
      </c>
      <c r="H9" s="6">
        <v>18005000</v>
      </c>
      <c r="I9" s="6">
        <f t="shared" si="0"/>
        <v>18005000</v>
      </c>
    </row>
    <row r="10" spans="1:9" ht="15.75" customHeight="1" x14ac:dyDescent="0.25">
      <c r="A10" s="23">
        <v>4</v>
      </c>
      <c r="B10" s="7" t="s">
        <v>75</v>
      </c>
      <c r="C10" s="9" t="s">
        <v>76</v>
      </c>
      <c r="D10" s="9" t="s">
        <v>78</v>
      </c>
      <c r="E10" s="3" t="s">
        <v>77</v>
      </c>
      <c r="F10" s="7" t="s">
        <v>145</v>
      </c>
      <c r="G10" s="5" t="s">
        <v>1</v>
      </c>
      <c r="H10" s="6">
        <v>64485000</v>
      </c>
      <c r="I10" s="6">
        <f t="shared" si="0"/>
        <v>64485000</v>
      </c>
    </row>
    <row r="11" spans="1:9" ht="15.75" customHeight="1" x14ac:dyDescent="0.25">
      <c r="A11" s="23">
        <v>5</v>
      </c>
      <c r="B11" s="7" t="s">
        <v>75</v>
      </c>
      <c r="C11" s="9" t="s">
        <v>80</v>
      </c>
      <c r="D11" s="9" t="s">
        <v>78</v>
      </c>
      <c r="E11" s="3" t="s">
        <v>77</v>
      </c>
      <c r="F11" s="7" t="s">
        <v>146</v>
      </c>
      <c r="G11" s="5" t="s">
        <v>1</v>
      </c>
      <c r="H11" s="6">
        <v>65337000</v>
      </c>
      <c r="I11" s="6">
        <f t="shared" si="0"/>
        <v>65337000</v>
      </c>
    </row>
    <row r="12" spans="1:9" ht="15.75" customHeight="1" x14ac:dyDescent="0.25">
      <c r="A12" s="23">
        <v>6</v>
      </c>
      <c r="B12" s="7" t="s">
        <v>75</v>
      </c>
      <c r="C12" s="9" t="s">
        <v>81</v>
      </c>
      <c r="D12" s="9" t="s">
        <v>78</v>
      </c>
      <c r="E12" s="3" t="s">
        <v>77</v>
      </c>
      <c r="F12" s="7" t="s">
        <v>147</v>
      </c>
      <c r="G12" s="5" t="s">
        <v>1</v>
      </c>
      <c r="H12" s="6">
        <v>10318000</v>
      </c>
      <c r="I12" s="6">
        <f t="shared" si="0"/>
        <v>10318000</v>
      </c>
    </row>
    <row r="13" spans="1:9" ht="15.75" customHeight="1" x14ac:dyDescent="0.25">
      <c r="A13" s="98"/>
      <c r="B13" s="16" t="s">
        <v>31</v>
      </c>
      <c r="C13" s="21"/>
      <c r="D13" s="125" t="s">
        <v>142</v>
      </c>
      <c r="E13" s="126"/>
      <c r="F13" s="127"/>
      <c r="G13" s="21"/>
      <c r="H13" s="67">
        <f>SUM(H7:H12)</f>
        <v>237772000</v>
      </c>
      <c r="I13" s="67">
        <f>SUM(I7:I12)</f>
        <v>237772000</v>
      </c>
    </row>
    <row r="14" spans="1:9" ht="19.5" customHeight="1" x14ac:dyDescent="0.25">
      <c r="A14" s="99"/>
      <c r="B14" s="20"/>
      <c r="C14" s="20"/>
      <c r="D14" s="20"/>
      <c r="E14" s="20"/>
      <c r="F14" s="45"/>
      <c r="G14" s="20"/>
      <c r="H14" s="69"/>
      <c r="I14" s="69"/>
    </row>
    <row r="15" spans="1:9" ht="12.75" customHeight="1" x14ac:dyDescent="0.25">
      <c r="A15" s="111" t="s">
        <v>51</v>
      </c>
      <c r="B15" s="112"/>
      <c r="C15" s="112"/>
      <c r="D15" s="112"/>
      <c r="E15" s="112"/>
      <c r="F15" s="112"/>
      <c r="G15" s="112"/>
      <c r="H15" s="112"/>
      <c r="I15" s="112"/>
    </row>
    <row r="16" spans="1:9" ht="24" customHeight="1" x14ac:dyDescent="0.25">
      <c r="A16" s="26" t="s">
        <v>27</v>
      </c>
      <c r="B16" s="19" t="s">
        <v>26</v>
      </c>
      <c r="C16" s="19" t="s">
        <v>25</v>
      </c>
      <c r="D16" s="19" t="s">
        <v>24</v>
      </c>
      <c r="E16" s="19" t="s">
        <v>23</v>
      </c>
      <c r="F16" s="14" t="s">
        <v>22</v>
      </c>
      <c r="G16" s="14" t="s">
        <v>21</v>
      </c>
      <c r="H16" s="56" t="s">
        <v>18</v>
      </c>
      <c r="I16" s="56" t="s">
        <v>17</v>
      </c>
    </row>
    <row r="17" spans="1:9" ht="11.25" customHeight="1" x14ac:dyDescent="0.25">
      <c r="A17" s="101">
        <v>1</v>
      </c>
      <c r="B17" s="7" t="s">
        <v>29</v>
      </c>
      <c r="C17" s="7" t="s">
        <v>29</v>
      </c>
      <c r="D17" s="7" t="s">
        <v>29</v>
      </c>
      <c r="E17" s="7" t="s">
        <v>29</v>
      </c>
      <c r="F17" s="7" t="s">
        <v>29</v>
      </c>
      <c r="G17" s="7" t="s">
        <v>29</v>
      </c>
      <c r="H17" s="6" t="s">
        <v>29</v>
      </c>
      <c r="I17" s="6" t="s">
        <v>29</v>
      </c>
    </row>
    <row r="18" spans="1:9" ht="12.75" customHeight="1" x14ac:dyDescent="0.25">
      <c r="A18" s="98"/>
      <c r="B18" s="22" t="s">
        <v>31</v>
      </c>
      <c r="C18" s="21"/>
      <c r="D18" s="21"/>
      <c r="E18" s="21"/>
      <c r="F18" s="2"/>
      <c r="G18" s="21"/>
      <c r="H18" s="67">
        <f>SUM(H17)</f>
        <v>0</v>
      </c>
      <c r="I18" s="67">
        <f>SUM(I17)</f>
        <v>0</v>
      </c>
    </row>
    <row r="19" spans="1:9" x14ac:dyDescent="0.25">
      <c r="A19" s="99"/>
      <c r="B19" s="20"/>
      <c r="C19" s="20"/>
      <c r="D19" s="20"/>
      <c r="E19" s="20"/>
      <c r="F19" s="45"/>
      <c r="G19" s="20"/>
      <c r="H19" s="69"/>
      <c r="I19" s="69"/>
    </row>
    <row r="20" spans="1:9" ht="15" customHeight="1" x14ac:dyDescent="0.25">
      <c r="A20" s="111" t="s">
        <v>50</v>
      </c>
      <c r="B20" s="112"/>
      <c r="C20" s="112"/>
      <c r="D20" s="112"/>
      <c r="E20" s="112"/>
      <c r="F20" s="112"/>
      <c r="G20" s="112"/>
      <c r="H20" s="112"/>
      <c r="I20" s="112"/>
    </row>
    <row r="21" spans="1:9" ht="29.25" customHeight="1" x14ac:dyDescent="0.25">
      <c r="A21" s="26" t="s">
        <v>27</v>
      </c>
      <c r="B21" s="19" t="s">
        <v>26</v>
      </c>
      <c r="C21" s="19" t="s">
        <v>25</v>
      </c>
      <c r="D21" s="19" t="s">
        <v>24</v>
      </c>
      <c r="E21" s="19" t="s">
        <v>23</v>
      </c>
      <c r="F21" s="19" t="s">
        <v>22</v>
      </c>
      <c r="G21" s="19" t="s">
        <v>21</v>
      </c>
      <c r="H21" s="56" t="s">
        <v>18</v>
      </c>
      <c r="I21" s="56" t="s">
        <v>17</v>
      </c>
    </row>
    <row r="22" spans="1:9" ht="16.5" customHeight="1" x14ac:dyDescent="0.25">
      <c r="A22" s="102"/>
      <c r="B22" s="31"/>
      <c r="C22" s="33"/>
      <c r="D22" s="32"/>
      <c r="E22" s="33"/>
      <c r="F22" s="33"/>
      <c r="G22" s="34"/>
      <c r="H22" s="74"/>
      <c r="I22" s="74"/>
    </row>
    <row r="23" spans="1:9" ht="16.5" customHeight="1" x14ac:dyDescent="0.25">
      <c r="A23" s="98"/>
      <c r="B23" s="16" t="s">
        <v>31</v>
      </c>
      <c r="C23" s="18"/>
      <c r="D23" s="18"/>
      <c r="E23" s="18"/>
      <c r="F23" s="15"/>
      <c r="G23" s="18"/>
      <c r="H23" s="67">
        <f>SUM(H22:H22)</f>
        <v>0</v>
      </c>
      <c r="I23" s="67">
        <f>SUM(I22:I22)</f>
        <v>0</v>
      </c>
    </row>
    <row r="24" spans="1:9" x14ac:dyDescent="0.25">
      <c r="A24" s="103"/>
      <c r="B24" s="17"/>
      <c r="C24" s="17"/>
      <c r="D24" s="17"/>
      <c r="E24" s="17"/>
      <c r="F24" s="46"/>
      <c r="G24" s="17"/>
      <c r="H24" s="49"/>
      <c r="I24" s="49"/>
    </row>
    <row r="25" spans="1:9" ht="15.75" customHeight="1" x14ac:dyDescent="0.25">
      <c r="A25" s="111" t="s">
        <v>30</v>
      </c>
      <c r="B25" s="112"/>
      <c r="C25" s="112"/>
      <c r="D25" s="112"/>
      <c r="E25" s="112"/>
      <c r="F25" s="112"/>
      <c r="G25" s="112"/>
      <c r="H25" s="112"/>
      <c r="I25" s="112"/>
    </row>
    <row r="26" spans="1:9" ht="36.75" customHeight="1" x14ac:dyDescent="0.25">
      <c r="A26" s="26" t="s">
        <v>27</v>
      </c>
      <c r="B26" s="12" t="s">
        <v>26</v>
      </c>
      <c r="C26" s="12" t="s">
        <v>25</v>
      </c>
      <c r="D26" s="12" t="s">
        <v>24</v>
      </c>
      <c r="E26" s="12" t="s">
        <v>23</v>
      </c>
      <c r="F26" s="14" t="s">
        <v>22</v>
      </c>
      <c r="G26" s="13" t="s">
        <v>21</v>
      </c>
      <c r="H26" s="76" t="s">
        <v>18</v>
      </c>
      <c r="I26" s="76" t="s">
        <v>17</v>
      </c>
    </row>
    <row r="27" spans="1:9" ht="12.75" customHeight="1" x14ac:dyDescent="0.25">
      <c r="A27" s="101">
        <v>1</v>
      </c>
      <c r="B27" s="7" t="s">
        <v>29</v>
      </c>
      <c r="C27" s="7" t="s">
        <v>29</v>
      </c>
      <c r="D27" s="7" t="s">
        <v>29</v>
      </c>
      <c r="E27" s="7" t="s">
        <v>29</v>
      </c>
      <c r="F27" s="7" t="s">
        <v>29</v>
      </c>
      <c r="G27" s="7" t="s">
        <v>29</v>
      </c>
      <c r="H27" s="6">
        <v>0</v>
      </c>
      <c r="I27" s="6">
        <v>0</v>
      </c>
    </row>
    <row r="28" spans="1:9" ht="14.25" customHeight="1" x14ac:dyDescent="0.25">
      <c r="A28" s="98"/>
      <c r="B28" s="16" t="s">
        <v>0</v>
      </c>
      <c r="C28" s="15"/>
      <c r="D28" s="15"/>
      <c r="E28" s="15"/>
      <c r="F28" s="15"/>
      <c r="G28" s="15"/>
      <c r="H28" s="67">
        <f>SUM(H27:H27)</f>
        <v>0</v>
      </c>
      <c r="I28" s="67">
        <f>SUM(I27:I27)</f>
        <v>0</v>
      </c>
    </row>
    <row r="29" spans="1:9" ht="10.5" customHeight="1" x14ac:dyDescent="0.25">
      <c r="A29" s="104"/>
    </row>
    <row r="30" spans="1:9" ht="15.75" customHeight="1" x14ac:dyDescent="0.25">
      <c r="A30" s="114" t="s">
        <v>28</v>
      </c>
      <c r="B30" s="114"/>
      <c r="C30" s="114"/>
      <c r="D30" s="114"/>
      <c r="E30" s="114"/>
      <c r="F30" s="114"/>
      <c r="G30" s="114"/>
      <c r="H30" s="114"/>
      <c r="I30" s="114"/>
    </row>
    <row r="31" spans="1:9" ht="21.75" customHeight="1" x14ac:dyDescent="0.25">
      <c r="A31" s="26" t="s">
        <v>27</v>
      </c>
      <c r="B31" s="12" t="s">
        <v>26</v>
      </c>
      <c r="C31" s="12" t="s">
        <v>25</v>
      </c>
      <c r="D31" s="12" t="s">
        <v>24</v>
      </c>
      <c r="E31" s="12" t="s">
        <v>23</v>
      </c>
      <c r="F31" s="14" t="s">
        <v>22</v>
      </c>
      <c r="G31" s="13" t="s">
        <v>21</v>
      </c>
      <c r="H31" s="135" t="s">
        <v>18</v>
      </c>
      <c r="I31" s="135" t="s">
        <v>17</v>
      </c>
    </row>
    <row r="32" spans="1:9" ht="17.25" customHeight="1" x14ac:dyDescent="0.25">
      <c r="A32" s="23">
        <v>1</v>
      </c>
      <c r="B32" s="7" t="s">
        <v>75</v>
      </c>
      <c r="C32" s="9" t="s">
        <v>76</v>
      </c>
      <c r="D32" s="9" t="s">
        <v>78</v>
      </c>
      <c r="E32" s="3" t="s">
        <v>77</v>
      </c>
      <c r="F32" s="7" t="s">
        <v>148</v>
      </c>
      <c r="G32" s="5" t="s">
        <v>1</v>
      </c>
      <c r="H32" s="6">
        <v>6823000</v>
      </c>
      <c r="I32" s="6">
        <f>+H32</f>
        <v>6823000</v>
      </c>
    </row>
    <row r="33" spans="1:9" ht="14.25" customHeight="1" x14ac:dyDescent="0.25">
      <c r="A33" s="23">
        <v>2</v>
      </c>
      <c r="B33" s="7" t="s">
        <v>75</v>
      </c>
      <c r="C33" s="9" t="s">
        <v>76</v>
      </c>
      <c r="D33" s="9" t="s">
        <v>78</v>
      </c>
      <c r="E33" s="3" t="s">
        <v>77</v>
      </c>
      <c r="F33" s="7" t="s">
        <v>149</v>
      </c>
      <c r="G33" s="5" t="s">
        <v>1</v>
      </c>
      <c r="H33" s="6">
        <v>1382000</v>
      </c>
      <c r="I33" s="6">
        <f t="shared" ref="I33:I35" si="1">+H33</f>
        <v>1382000</v>
      </c>
    </row>
    <row r="34" spans="1:9" ht="15.75" customHeight="1" x14ac:dyDescent="0.25">
      <c r="A34" s="23">
        <v>3</v>
      </c>
      <c r="B34" s="7" t="s">
        <v>75</v>
      </c>
      <c r="C34" s="9" t="s">
        <v>76</v>
      </c>
      <c r="D34" s="9" t="s">
        <v>78</v>
      </c>
      <c r="E34" s="3" t="s">
        <v>77</v>
      </c>
      <c r="F34" s="7" t="s">
        <v>150</v>
      </c>
      <c r="G34" s="5" t="s">
        <v>1</v>
      </c>
      <c r="H34" s="6">
        <v>2185000</v>
      </c>
      <c r="I34" s="6">
        <f t="shared" si="1"/>
        <v>2185000</v>
      </c>
    </row>
    <row r="35" spans="1:9" ht="15.75" customHeight="1" x14ac:dyDescent="0.25">
      <c r="A35" s="23">
        <v>4</v>
      </c>
      <c r="B35" s="7" t="s">
        <v>75</v>
      </c>
      <c r="C35" s="9" t="s">
        <v>76</v>
      </c>
      <c r="D35" s="9" t="s">
        <v>78</v>
      </c>
      <c r="E35" s="3" t="s">
        <v>77</v>
      </c>
      <c r="F35" s="7" t="s">
        <v>151</v>
      </c>
      <c r="G35" s="5" t="s">
        <v>1</v>
      </c>
      <c r="H35" s="6">
        <v>7848000</v>
      </c>
      <c r="I35" s="6">
        <f t="shared" si="1"/>
        <v>7848000</v>
      </c>
    </row>
    <row r="36" spans="1:9" ht="15.75" customHeight="1" x14ac:dyDescent="0.25">
      <c r="A36" s="23">
        <v>5</v>
      </c>
      <c r="B36" s="7" t="s">
        <v>75</v>
      </c>
      <c r="C36" s="9" t="s">
        <v>80</v>
      </c>
      <c r="D36" s="9" t="s">
        <v>78</v>
      </c>
      <c r="E36" s="3" t="s">
        <v>77</v>
      </c>
      <c r="F36" s="7" t="s">
        <v>152</v>
      </c>
      <c r="G36" s="5" t="s">
        <v>1</v>
      </c>
      <c r="H36" s="6">
        <v>0</v>
      </c>
      <c r="I36" s="6">
        <v>0</v>
      </c>
    </row>
    <row r="37" spans="1:9" ht="15.75" customHeight="1" x14ac:dyDescent="0.25">
      <c r="A37" s="23">
        <v>6</v>
      </c>
      <c r="B37" s="7" t="s">
        <v>75</v>
      </c>
      <c r="C37" s="9" t="s">
        <v>81</v>
      </c>
      <c r="D37" s="9" t="s">
        <v>78</v>
      </c>
      <c r="E37" s="3" t="s">
        <v>77</v>
      </c>
      <c r="F37" s="7" t="s">
        <v>153</v>
      </c>
      <c r="G37" s="5" t="s">
        <v>1</v>
      </c>
      <c r="H37" s="6">
        <v>0</v>
      </c>
      <c r="I37" s="6">
        <v>0</v>
      </c>
    </row>
    <row r="38" spans="1:9" ht="15.75" customHeight="1" x14ac:dyDescent="0.25">
      <c r="A38" s="26">
        <v>7</v>
      </c>
      <c r="B38" s="5" t="s">
        <v>103</v>
      </c>
      <c r="C38" s="9" t="s">
        <v>104</v>
      </c>
      <c r="D38" s="9" t="s">
        <v>105</v>
      </c>
      <c r="E38" s="9" t="s">
        <v>106</v>
      </c>
      <c r="F38" s="9" t="s">
        <v>107</v>
      </c>
      <c r="G38" s="5"/>
      <c r="H38" s="10">
        <v>23370684</v>
      </c>
      <c r="I38" s="10">
        <v>23370684</v>
      </c>
    </row>
    <row r="39" spans="1:9" ht="15.75" customHeight="1" x14ac:dyDescent="0.25">
      <c r="A39" s="101">
        <v>8</v>
      </c>
      <c r="B39" s="7" t="s">
        <v>103</v>
      </c>
      <c r="C39" s="3" t="s">
        <v>108</v>
      </c>
      <c r="D39" s="9" t="s">
        <v>109</v>
      </c>
      <c r="E39" s="3" t="s">
        <v>106</v>
      </c>
      <c r="F39" s="3" t="s">
        <v>122</v>
      </c>
      <c r="G39" s="5"/>
      <c r="H39" s="6">
        <v>16085124</v>
      </c>
      <c r="I39" s="6">
        <v>16085124</v>
      </c>
    </row>
    <row r="40" spans="1:9" ht="15.75" customHeight="1" x14ac:dyDescent="0.25">
      <c r="A40" s="101">
        <v>9</v>
      </c>
      <c r="B40" s="7" t="s">
        <v>103</v>
      </c>
      <c r="C40" s="3" t="s">
        <v>110</v>
      </c>
      <c r="D40" s="9" t="s">
        <v>111</v>
      </c>
      <c r="E40" s="3" t="s">
        <v>106</v>
      </c>
      <c r="F40" s="3" t="s">
        <v>123</v>
      </c>
      <c r="G40" s="5"/>
      <c r="H40" s="6">
        <v>5147097</v>
      </c>
      <c r="I40" s="6">
        <v>5147097</v>
      </c>
    </row>
    <row r="41" spans="1:9" ht="15.75" customHeight="1" x14ac:dyDescent="0.25">
      <c r="A41" s="101">
        <v>10</v>
      </c>
      <c r="B41" s="7" t="s">
        <v>103</v>
      </c>
      <c r="C41" s="3" t="s">
        <v>112</v>
      </c>
      <c r="D41" s="9" t="s">
        <v>113</v>
      </c>
      <c r="E41" s="3" t="s">
        <v>106</v>
      </c>
      <c r="F41" s="3" t="s">
        <v>124</v>
      </c>
      <c r="G41" s="5"/>
      <c r="H41" s="6">
        <v>19880000</v>
      </c>
      <c r="I41" s="6">
        <v>19880000</v>
      </c>
    </row>
    <row r="42" spans="1:9" ht="15.75" customHeight="1" x14ac:dyDescent="0.25">
      <c r="A42" s="101">
        <v>11</v>
      </c>
      <c r="B42" s="7" t="s">
        <v>103</v>
      </c>
      <c r="C42" s="3" t="s">
        <v>114</v>
      </c>
      <c r="D42" s="9" t="s">
        <v>115</v>
      </c>
      <c r="E42" s="3" t="s">
        <v>106</v>
      </c>
      <c r="F42" s="3" t="s">
        <v>125</v>
      </c>
      <c r="G42" s="5"/>
      <c r="H42" s="6">
        <v>11905000</v>
      </c>
      <c r="I42" s="6">
        <v>11905000</v>
      </c>
    </row>
    <row r="43" spans="1:9" ht="15.75" customHeight="1" x14ac:dyDescent="0.25">
      <c r="A43" s="101">
        <v>12</v>
      </c>
      <c r="B43" s="7" t="s">
        <v>103</v>
      </c>
      <c r="C43" s="3" t="s">
        <v>116</v>
      </c>
      <c r="D43" s="9" t="s">
        <v>117</v>
      </c>
      <c r="E43" s="3" t="s">
        <v>106</v>
      </c>
      <c r="F43" s="3" t="s">
        <v>126</v>
      </c>
      <c r="G43" s="5"/>
      <c r="H43" s="6">
        <v>9870690</v>
      </c>
      <c r="I43" s="6">
        <v>9870690</v>
      </c>
    </row>
    <row r="44" spans="1:9" ht="15.75" customHeight="1" x14ac:dyDescent="0.25">
      <c r="A44" s="101">
        <v>13</v>
      </c>
      <c r="B44" s="7" t="s">
        <v>103</v>
      </c>
      <c r="C44" s="3" t="s">
        <v>118</v>
      </c>
      <c r="D44" s="9" t="s">
        <v>119</v>
      </c>
      <c r="E44" s="3" t="s">
        <v>106</v>
      </c>
      <c r="F44" s="3" t="s">
        <v>127</v>
      </c>
      <c r="G44" s="5"/>
      <c r="H44" s="6">
        <v>15833332</v>
      </c>
      <c r="I44" s="6">
        <v>15833332</v>
      </c>
    </row>
    <row r="45" spans="1:9" ht="15.75" customHeight="1" x14ac:dyDescent="0.25">
      <c r="A45" s="101">
        <v>14</v>
      </c>
      <c r="B45" s="7" t="s">
        <v>103</v>
      </c>
      <c r="C45" s="3" t="s">
        <v>120</v>
      </c>
      <c r="D45" s="9" t="s">
        <v>121</v>
      </c>
      <c r="E45" s="3" t="s">
        <v>106</v>
      </c>
      <c r="F45" s="3" t="s">
        <v>128</v>
      </c>
      <c r="G45" s="5"/>
      <c r="H45" s="6">
        <v>23750000</v>
      </c>
      <c r="I45" s="6">
        <v>23750000</v>
      </c>
    </row>
    <row r="46" spans="1:9" ht="15.75" customHeight="1" x14ac:dyDescent="0.25">
      <c r="A46" s="134">
        <v>15</v>
      </c>
      <c r="B46" s="5" t="s">
        <v>154</v>
      </c>
      <c r="C46" s="9" t="s">
        <v>155</v>
      </c>
      <c r="D46" s="9" t="s">
        <v>156</v>
      </c>
      <c r="E46" s="9" t="s">
        <v>157</v>
      </c>
      <c r="F46" s="136">
        <v>950100024745</v>
      </c>
      <c r="G46" s="5"/>
      <c r="H46" s="6">
        <v>5000000</v>
      </c>
      <c r="I46" s="6">
        <v>5000000</v>
      </c>
    </row>
    <row r="47" spans="1:9" ht="15.75" customHeight="1" x14ac:dyDescent="0.25">
      <c r="A47" s="134">
        <v>16</v>
      </c>
      <c r="B47" s="5" t="s">
        <v>154</v>
      </c>
      <c r="C47" s="9" t="s">
        <v>158</v>
      </c>
      <c r="D47" s="9" t="s">
        <v>159</v>
      </c>
      <c r="E47" s="9" t="s">
        <v>157</v>
      </c>
      <c r="F47" s="136">
        <v>969600170480</v>
      </c>
      <c r="G47" s="5"/>
      <c r="H47" s="6">
        <v>25000000</v>
      </c>
      <c r="I47" s="6">
        <v>25000000</v>
      </c>
    </row>
    <row r="48" spans="1:9" ht="15.75" customHeight="1" x14ac:dyDescent="0.25">
      <c r="A48" s="101">
        <v>17</v>
      </c>
      <c r="B48" s="5" t="s">
        <v>154</v>
      </c>
      <c r="C48" s="9" t="s">
        <v>160</v>
      </c>
      <c r="D48" s="9" t="s">
        <v>161</v>
      </c>
      <c r="E48" s="9" t="s">
        <v>157</v>
      </c>
      <c r="F48" s="136" t="s">
        <v>90</v>
      </c>
      <c r="G48" s="5"/>
      <c r="H48" s="6">
        <v>2844000</v>
      </c>
      <c r="I48" s="6">
        <v>2844000</v>
      </c>
    </row>
    <row r="49" spans="1:9" ht="15.75" customHeight="1" x14ac:dyDescent="0.25">
      <c r="A49" s="134">
        <v>18</v>
      </c>
      <c r="B49" s="5" t="s">
        <v>154</v>
      </c>
      <c r="C49" s="9" t="s">
        <v>160</v>
      </c>
      <c r="D49" s="9" t="s">
        <v>161</v>
      </c>
      <c r="E49" s="9" t="s">
        <v>157</v>
      </c>
      <c r="F49" s="136" t="s">
        <v>164</v>
      </c>
      <c r="G49" s="5"/>
      <c r="H49" s="6">
        <v>2893080</v>
      </c>
      <c r="I49" s="6">
        <v>2893080</v>
      </c>
    </row>
    <row r="50" spans="1:9" ht="15.75" customHeight="1" x14ac:dyDescent="0.25">
      <c r="A50" s="134">
        <v>19</v>
      </c>
      <c r="B50" s="5" t="s">
        <v>154</v>
      </c>
      <c r="C50" s="9" t="s">
        <v>162</v>
      </c>
      <c r="D50" s="9" t="s">
        <v>163</v>
      </c>
      <c r="E50" s="9" t="s">
        <v>157</v>
      </c>
      <c r="F50" s="136" t="s">
        <v>90</v>
      </c>
      <c r="G50" s="5"/>
      <c r="H50" s="6">
        <v>2893080</v>
      </c>
      <c r="I50" s="6">
        <v>2893080</v>
      </c>
    </row>
    <row r="51" spans="1:9" ht="15.75" customHeight="1" x14ac:dyDescent="0.25">
      <c r="A51" s="134">
        <v>20</v>
      </c>
      <c r="B51" s="5" t="s">
        <v>165</v>
      </c>
      <c r="C51" s="9" t="s">
        <v>166</v>
      </c>
      <c r="D51" s="9" t="s">
        <v>167</v>
      </c>
      <c r="E51" s="9" t="s">
        <v>168</v>
      </c>
      <c r="F51" s="136">
        <v>6.3001102299023201E+24</v>
      </c>
      <c r="G51" s="5"/>
      <c r="H51" s="6">
        <v>23370684</v>
      </c>
      <c r="I51" s="6">
        <f>+H51</f>
        <v>23370684</v>
      </c>
    </row>
    <row r="52" spans="1:9" ht="15.75" customHeight="1" x14ac:dyDescent="0.25">
      <c r="A52" s="101">
        <v>21</v>
      </c>
      <c r="B52" s="5" t="s">
        <v>165</v>
      </c>
      <c r="C52" s="9" t="s">
        <v>169</v>
      </c>
      <c r="D52" s="9" t="s">
        <v>170</v>
      </c>
      <c r="E52" s="9" t="s">
        <v>168</v>
      </c>
      <c r="F52" s="136">
        <v>900085720</v>
      </c>
      <c r="G52" s="5"/>
      <c r="H52" s="6">
        <v>23750000</v>
      </c>
      <c r="I52" s="6">
        <f t="shared" ref="I52:I55" si="2">+H52</f>
        <v>23750000</v>
      </c>
    </row>
    <row r="53" spans="1:9" ht="15.75" customHeight="1" x14ac:dyDescent="0.25">
      <c r="A53" s="134">
        <v>22</v>
      </c>
      <c r="B53" s="5" t="s">
        <v>165</v>
      </c>
      <c r="C53" s="9" t="s">
        <v>171</v>
      </c>
      <c r="D53" s="9" t="s">
        <v>172</v>
      </c>
      <c r="E53" s="9" t="s">
        <v>168</v>
      </c>
      <c r="F53" s="136">
        <v>900086406</v>
      </c>
      <c r="G53" s="5"/>
      <c r="H53" s="6">
        <v>15833333</v>
      </c>
      <c r="I53" s="6">
        <f t="shared" si="2"/>
        <v>15833333</v>
      </c>
    </row>
    <row r="54" spans="1:9" ht="15.75" customHeight="1" x14ac:dyDescent="0.25">
      <c r="A54" s="134">
        <v>23</v>
      </c>
      <c r="B54" s="5" t="s">
        <v>165</v>
      </c>
      <c r="C54" s="9" t="s">
        <v>173</v>
      </c>
      <c r="D54" s="9" t="s">
        <v>174</v>
      </c>
      <c r="E54" s="9" t="s">
        <v>168</v>
      </c>
      <c r="F54" s="136">
        <v>900086509</v>
      </c>
      <c r="G54" s="5"/>
      <c r="H54" s="6">
        <v>9870690</v>
      </c>
      <c r="I54" s="6">
        <f t="shared" si="2"/>
        <v>9870690</v>
      </c>
    </row>
    <row r="55" spans="1:9" ht="15.75" customHeight="1" x14ac:dyDescent="0.25">
      <c r="A55" s="101">
        <v>24</v>
      </c>
      <c r="B55" s="5" t="s">
        <v>165</v>
      </c>
      <c r="C55" s="9" t="s">
        <v>175</v>
      </c>
      <c r="D55" s="9" t="s">
        <v>176</v>
      </c>
      <c r="E55" s="9" t="s">
        <v>168</v>
      </c>
      <c r="F55" s="136">
        <v>900086546</v>
      </c>
      <c r="G55" s="5"/>
      <c r="H55" s="6">
        <v>19880000</v>
      </c>
      <c r="I55" s="6">
        <f t="shared" si="2"/>
        <v>19880000</v>
      </c>
    </row>
    <row r="56" spans="1:9" ht="15" customHeight="1" x14ac:dyDescent="0.25">
      <c r="A56" s="41"/>
      <c r="B56" s="37"/>
      <c r="C56" s="38"/>
      <c r="D56" s="137" t="s">
        <v>131</v>
      </c>
      <c r="E56" s="138"/>
      <c r="F56" s="139"/>
      <c r="G56" s="40"/>
      <c r="H56" s="80">
        <f>SUM(H32:H55)</f>
        <v>275414794</v>
      </c>
      <c r="I56" s="80">
        <f>SUM(I32:I55)</f>
        <v>275414794</v>
      </c>
    </row>
    <row r="57" spans="1:9" ht="15" customHeight="1" x14ac:dyDescent="0.25">
      <c r="A57" s="111" t="s">
        <v>178</v>
      </c>
      <c r="B57" s="112"/>
      <c r="C57" s="112"/>
      <c r="D57" s="112"/>
      <c r="E57" s="112"/>
      <c r="F57" s="112"/>
      <c r="G57" s="112"/>
      <c r="H57" s="67">
        <f>H13+H23+H56</f>
        <v>513186794</v>
      </c>
      <c r="I57" s="67">
        <f>I13+I23+I56</f>
        <v>513186794</v>
      </c>
    </row>
    <row r="62" spans="1:9" ht="29.25" customHeight="1" thickBot="1" x14ac:dyDescent="0.3">
      <c r="A62" s="131" t="s">
        <v>183</v>
      </c>
      <c r="B62" s="132"/>
      <c r="C62" s="132"/>
      <c r="D62" s="132"/>
      <c r="E62" s="132"/>
      <c r="F62" s="132"/>
      <c r="G62" s="132"/>
      <c r="H62" s="132"/>
      <c r="I62" s="133"/>
    </row>
    <row r="63" spans="1:9" ht="19.5" customHeight="1" thickTop="1" x14ac:dyDescent="0.25">
      <c r="A63" s="115" t="s">
        <v>71</v>
      </c>
      <c r="B63" s="116"/>
      <c r="C63" s="116"/>
      <c r="D63" s="116"/>
      <c r="E63" s="116"/>
      <c r="F63" s="116"/>
      <c r="G63" s="116"/>
      <c r="H63" s="116"/>
      <c r="I63" s="116"/>
    </row>
    <row r="64" spans="1:9" ht="15" customHeight="1" x14ac:dyDescent="0.25">
      <c r="A64" s="23">
        <v>1</v>
      </c>
      <c r="B64" s="7" t="s">
        <v>75</v>
      </c>
      <c r="C64" s="9" t="s">
        <v>76</v>
      </c>
      <c r="D64" s="9" t="s">
        <v>78</v>
      </c>
      <c r="E64" s="3" t="s">
        <v>77</v>
      </c>
      <c r="F64" s="7" t="s">
        <v>141</v>
      </c>
      <c r="G64" s="5" t="s">
        <v>1</v>
      </c>
      <c r="H64" s="6">
        <v>73594000</v>
      </c>
      <c r="I64" s="6">
        <f>+H64</f>
        <v>73594000</v>
      </c>
    </row>
    <row r="65" spans="1:9" ht="14.25" customHeight="1" x14ac:dyDescent="0.25">
      <c r="A65" s="23">
        <v>2</v>
      </c>
      <c r="B65" s="7" t="s">
        <v>75</v>
      </c>
      <c r="C65" s="9" t="s">
        <v>76</v>
      </c>
      <c r="D65" s="9" t="s">
        <v>78</v>
      </c>
      <c r="E65" s="3" t="s">
        <v>77</v>
      </c>
      <c r="F65" s="7" t="s">
        <v>143</v>
      </c>
      <c r="G65" s="5" t="s">
        <v>1</v>
      </c>
      <c r="H65" s="6">
        <v>14836000</v>
      </c>
      <c r="I65" s="6">
        <f t="shared" ref="I65:I69" si="3">+H65</f>
        <v>14836000</v>
      </c>
    </row>
    <row r="66" spans="1:9" ht="15" customHeight="1" x14ac:dyDescent="0.25">
      <c r="A66" s="23">
        <v>3</v>
      </c>
      <c r="B66" s="7" t="s">
        <v>75</v>
      </c>
      <c r="C66" s="9" t="s">
        <v>76</v>
      </c>
      <c r="D66" s="9" t="s">
        <v>78</v>
      </c>
      <c r="E66" s="3" t="s">
        <v>77</v>
      </c>
      <c r="F66" s="7" t="s">
        <v>144</v>
      </c>
      <c r="G66" s="5" t="s">
        <v>1</v>
      </c>
      <c r="H66" s="6">
        <v>22104000</v>
      </c>
      <c r="I66" s="6">
        <f t="shared" si="3"/>
        <v>22104000</v>
      </c>
    </row>
    <row r="67" spans="1:9" ht="15.75" customHeight="1" x14ac:dyDescent="0.25">
      <c r="A67" s="23">
        <v>4</v>
      </c>
      <c r="B67" s="7" t="s">
        <v>75</v>
      </c>
      <c r="C67" s="9" t="s">
        <v>76</v>
      </c>
      <c r="D67" s="9" t="s">
        <v>78</v>
      </c>
      <c r="E67" s="3" t="s">
        <v>77</v>
      </c>
      <c r="F67" s="7" t="s">
        <v>145</v>
      </c>
      <c r="G67" s="5" t="s">
        <v>1</v>
      </c>
      <c r="H67" s="6">
        <v>74371000</v>
      </c>
      <c r="I67" s="6">
        <f t="shared" si="3"/>
        <v>74371000</v>
      </c>
    </row>
    <row r="68" spans="1:9" ht="15.75" customHeight="1" x14ac:dyDescent="0.25">
      <c r="A68" s="23">
        <v>5</v>
      </c>
      <c r="B68" s="7" t="s">
        <v>75</v>
      </c>
      <c r="C68" s="9" t="s">
        <v>80</v>
      </c>
      <c r="D68" s="9" t="s">
        <v>78</v>
      </c>
      <c r="E68" s="3" t="s">
        <v>77</v>
      </c>
      <c r="F68" s="7" t="s">
        <v>146</v>
      </c>
      <c r="G68" s="5" t="s">
        <v>1</v>
      </c>
      <c r="H68" s="6">
        <v>47023000</v>
      </c>
      <c r="I68" s="6">
        <f t="shared" si="3"/>
        <v>47023000</v>
      </c>
    </row>
    <row r="69" spans="1:9" ht="15.75" customHeight="1" x14ac:dyDescent="0.25">
      <c r="A69" s="23">
        <v>6</v>
      </c>
      <c r="B69" s="7" t="s">
        <v>75</v>
      </c>
      <c r="C69" s="9" t="s">
        <v>81</v>
      </c>
      <c r="D69" s="9" t="s">
        <v>78</v>
      </c>
      <c r="E69" s="3" t="s">
        <v>77</v>
      </c>
      <c r="F69" s="7" t="s">
        <v>147</v>
      </c>
      <c r="G69" s="5" t="s">
        <v>1</v>
      </c>
      <c r="H69" s="6">
        <v>6683000</v>
      </c>
      <c r="I69" s="6">
        <f t="shared" si="3"/>
        <v>6683000</v>
      </c>
    </row>
    <row r="70" spans="1:9" ht="22.5" customHeight="1" x14ac:dyDescent="0.25">
      <c r="A70" s="101"/>
      <c r="B70" s="7"/>
      <c r="C70" s="27"/>
      <c r="D70" s="140" t="s">
        <v>177</v>
      </c>
      <c r="E70" s="141"/>
      <c r="F70" s="142"/>
      <c r="G70" s="27"/>
      <c r="H70" s="83">
        <f>SUM(H64:H69)</f>
        <v>238611000</v>
      </c>
      <c r="I70" s="83">
        <f>SUM(I64:I69)</f>
        <v>238611000</v>
      </c>
    </row>
    <row r="71" spans="1:9" ht="15.75" customHeight="1" x14ac:dyDescent="0.25">
      <c r="A71" s="26">
        <v>1</v>
      </c>
      <c r="B71" s="5" t="s">
        <v>103</v>
      </c>
      <c r="C71" s="9" t="s">
        <v>104</v>
      </c>
      <c r="D71" s="9" t="s">
        <v>105</v>
      </c>
      <c r="E71" s="9" t="s">
        <v>106</v>
      </c>
      <c r="F71" s="9" t="s">
        <v>107</v>
      </c>
      <c r="G71" s="5"/>
      <c r="H71" s="10">
        <v>18953788.649999999</v>
      </c>
      <c r="I71" s="10">
        <f>+H71</f>
        <v>18953788.649999999</v>
      </c>
    </row>
    <row r="72" spans="1:9" ht="15.75" customHeight="1" x14ac:dyDescent="0.25">
      <c r="A72" s="101">
        <v>2</v>
      </c>
      <c r="B72" s="7" t="s">
        <v>103</v>
      </c>
      <c r="C72" s="3" t="s">
        <v>108</v>
      </c>
      <c r="D72" s="9" t="s">
        <v>109</v>
      </c>
      <c r="E72" s="3" t="s">
        <v>106</v>
      </c>
      <c r="F72" s="3" t="s">
        <v>122</v>
      </c>
      <c r="G72" s="5"/>
      <c r="H72" s="6">
        <v>12229579.310000001</v>
      </c>
      <c r="I72" s="10">
        <f t="shared" ref="I72:I81" si="4">+H72</f>
        <v>12229579.310000001</v>
      </c>
    </row>
    <row r="73" spans="1:9" ht="15.75" customHeight="1" x14ac:dyDescent="0.25">
      <c r="A73" s="101">
        <v>3</v>
      </c>
      <c r="B73" s="7" t="s">
        <v>103</v>
      </c>
      <c r="C73" s="3" t="s">
        <v>110</v>
      </c>
      <c r="D73" s="9" t="s">
        <v>111</v>
      </c>
      <c r="E73" s="3" t="s">
        <v>106</v>
      </c>
      <c r="F73" s="3" t="s">
        <v>123</v>
      </c>
      <c r="G73" s="5"/>
      <c r="H73" s="6">
        <v>3786974.59</v>
      </c>
      <c r="I73" s="10">
        <f t="shared" si="4"/>
        <v>3786974.59</v>
      </c>
    </row>
    <row r="74" spans="1:9" ht="15.75" customHeight="1" x14ac:dyDescent="0.25">
      <c r="A74" s="26">
        <v>4</v>
      </c>
      <c r="B74" s="7" t="s">
        <v>103</v>
      </c>
      <c r="C74" s="3" t="s">
        <v>112</v>
      </c>
      <c r="D74" s="9" t="s">
        <v>113</v>
      </c>
      <c r="E74" s="3" t="s">
        <v>106</v>
      </c>
      <c r="F74" s="3" t="s">
        <v>124</v>
      </c>
      <c r="G74" s="5"/>
      <c r="H74" s="6">
        <v>15981280.16</v>
      </c>
      <c r="I74" s="10">
        <f t="shared" si="4"/>
        <v>15981280.16</v>
      </c>
    </row>
    <row r="75" spans="1:9" ht="15.75" customHeight="1" x14ac:dyDescent="0.25">
      <c r="A75" s="101">
        <v>5</v>
      </c>
      <c r="B75" s="7" t="s">
        <v>103</v>
      </c>
      <c r="C75" s="3" t="s">
        <v>114</v>
      </c>
      <c r="D75" s="9" t="s">
        <v>115</v>
      </c>
      <c r="E75" s="3" t="s">
        <v>106</v>
      </c>
      <c r="F75" s="3" t="s">
        <v>125</v>
      </c>
      <c r="G75" s="5"/>
      <c r="H75" s="6">
        <v>13621914.529999999</v>
      </c>
      <c r="I75" s="10">
        <f t="shared" si="4"/>
        <v>13621914.529999999</v>
      </c>
    </row>
    <row r="76" spans="1:9" ht="15.75" customHeight="1" x14ac:dyDescent="0.25">
      <c r="A76" s="101">
        <v>6</v>
      </c>
      <c r="B76" s="7" t="s">
        <v>103</v>
      </c>
      <c r="C76" s="3" t="s">
        <v>116</v>
      </c>
      <c r="D76" s="9" t="s">
        <v>117</v>
      </c>
      <c r="E76" s="3" t="s">
        <v>106</v>
      </c>
      <c r="F76" s="3" t="s">
        <v>126</v>
      </c>
      <c r="G76" s="5"/>
      <c r="H76" s="6">
        <v>11790209</v>
      </c>
      <c r="I76" s="10">
        <f t="shared" si="4"/>
        <v>11790209</v>
      </c>
    </row>
    <row r="77" spans="1:9" ht="15.75" customHeight="1" x14ac:dyDescent="0.25">
      <c r="A77" s="26">
        <v>7</v>
      </c>
      <c r="B77" s="7" t="s">
        <v>103</v>
      </c>
      <c r="C77" s="3" t="s">
        <v>118</v>
      </c>
      <c r="D77" s="9" t="s">
        <v>119</v>
      </c>
      <c r="E77" s="3" t="s">
        <v>106</v>
      </c>
      <c r="F77" s="3" t="s">
        <v>127</v>
      </c>
      <c r="G77" s="5"/>
      <c r="H77" s="6">
        <v>22140235</v>
      </c>
      <c r="I77" s="10">
        <f t="shared" si="4"/>
        <v>22140235</v>
      </c>
    </row>
    <row r="78" spans="1:9" ht="15.75" customHeight="1" x14ac:dyDescent="0.25">
      <c r="A78" s="101">
        <v>8</v>
      </c>
      <c r="B78" s="7" t="s">
        <v>103</v>
      </c>
      <c r="C78" s="3" t="s">
        <v>120</v>
      </c>
      <c r="D78" s="9" t="s">
        <v>121</v>
      </c>
      <c r="E78" s="3" t="s">
        <v>106</v>
      </c>
      <c r="F78" s="3" t="s">
        <v>128</v>
      </c>
      <c r="G78" s="5"/>
      <c r="H78" s="6">
        <v>33026574</v>
      </c>
      <c r="I78" s="10">
        <f t="shared" si="4"/>
        <v>33026574</v>
      </c>
    </row>
    <row r="79" spans="1:9" ht="15.75" customHeight="1" x14ac:dyDescent="0.25">
      <c r="A79" s="101">
        <v>9</v>
      </c>
      <c r="B79" s="5" t="s">
        <v>154</v>
      </c>
      <c r="C79" s="9" t="s">
        <v>155</v>
      </c>
      <c r="D79" s="9" t="s">
        <v>156</v>
      </c>
      <c r="E79" s="9" t="s">
        <v>157</v>
      </c>
      <c r="F79" s="136">
        <v>950100024745</v>
      </c>
      <c r="G79" s="5"/>
      <c r="H79" s="6">
        <v>1432444</v>
      </c>
      <c r="I79" s="10">
        <f t="shared" si="4"/>
        <v>1432444</v>
      </c>
    </row>
    <row r="80" spans="1:9" ht="15.75" customHeight="1" x14ac:dyDescent="0.25">
      <c r="A80" s="26">
        <v>10</v>
      </c>
      <c r="B80" s="5" t="s">
        <v>154</v>
      </c>
      <c r="C80" s="9" t="s">
        <v>158</v>
      </c>
      <c r="D80" s="9" t="s">
        <v>159</v>
      </c>
      <c r="E80" s="9" t="s">
        <v>157</v>
      </c>
      <c r="F80" s="136">
        <v>969600170480</v>
      </c>
      <c r="G80" s="5"/>
      <c r="H80" s="6">
        <f>1912340+20329481</f>
        <v>22241821</v>
      </c>
      <c r="I80" s="10">
        <f t="shared" si="4"/>
        <v>22241821</v>
      </c>
    </row>
    <row r="81" spans="1:9" ht="15.75" customHeight="1" x14ac:dyDescent="0.25">
      <c r="A81" s="26">
        <v>13</v>
      </c>
      <c r="B81" s="5" t="s">
        <v>165</v>
      </c>
      <c r="C81" s="9" t="s">
        <v>166</v>
      </c>
      <c r="D81" s="9" t="s">
        <v>167</v>
      </c>
      <c r="E81" s="9" t="s">
        <v>168</v>
      </c>
      <c r="F81" s="136" t="s">
        <v>179</v>
      </c>
      <c r="G81" s="5"/>
      <c r="H81" s="52">
        <v>26321922</v>
      </c>
      <c r="I81" s="10">
        <f t="shared" si="4"/>
        <v>26321922</v>
      </c>
    </row>
    <row r="82" spans="1:9" ht="22.5" customHeight="1" x14ac:dyDescent="0.25">
      <c r="A82" s="101"/>
      <c r="B82" s="7"/>
      <c r="C82" s="27"/>
      <c r="D82" s="140" t="s">
        <v>180</v>
      </c>
      <c r="E82" s="141"/>
      <c r="F82" s="142"/>
      <c r="G82" s="27"/>
      <c r="H82" s="83">
        <f>SUM(H71:H81)</f>
        <v>181526742.24000001</v>
      </c>
      <c r="I82" s="83">
        <f>SUM(I71:I81)</f>
        <v>181526742.24000001</v>
      </c>
    </row>
    <row r="83" spans="1:9" ht="15" customHeight="1" x14ac:dyDescent="0.25">
      <c r="A83" s="114" t="s">
        <v>181</v>
      </c>
      <c r="B83" s="114"/>
      <c r="C83" s="114"/>
      <c r="D83" s="114"/>
      <c r="E83" s="114"/>
      <c r="F83" s="114"/>
      <c r="G83" s="114"/>
      <c r="H83" s="67">
        <f>+H70+H82</f>
        <v>420137742.24000001</v>
      </c>
      <c r="I83" s="67">
        <f>+I70+I82</f>
        <v>420137742.24000001</v>
      </c>
    </row>
    <row r="85" spans="1:9" s="144" customFormat="1" ht="37.5" customHeight="1" x14ac:dyDescent="0.25">
      <c r="A85" s="114" t="s">
        <v>182</v>
      </c>
      <c r="B85" s="114"/>
      <c r="C85" s="114"/>
      <c r="D85" s="114"/>
      <c r="E85" s="114"/>
      <c r="F85" s="114"/>
      <c r="G85" s="114"/>
      <c r="H85" s="143">
        <f>+H57+H83</f>
        <v>933324536.24000001</v>
      </c>
      <c r="I85" s="143">
        <f>+I57+I83</f>
        <v>933324536.24000001</v>
      </c>
    </row>
    <row r="118" spans="9:9" x14ac:dyDescent="0.25">
      <c r="I118" s="62">
        <f>+H118-6485100</f>
        <v>-6485100</v>
      </c>
    </row>
  </sheetData>
  <mergeCells count="17">
    <mergeCell ref="A20:I20"/>
    <mergeCell ref="A25:I25"/>
    <mergeCell ref="A30:I30"/>
    <mergeCell ref="A2:I2"/>
    <mergeCell ref="A3:I3"/>
    <mergeCell ref="A4:I4"/>
    <mergeCell ref="A5:I5"/>
    <mergeCell ref="A15:I15"/>
    <mergeCell ref="D13:F13"/>
    <mergeCell ref="A57:G57"/>
    <mergeCell ref="A83:G83"/>
    <mergeCell ref="A62:I62"/>
    <mergeCell ref="A63:I63"/>
    <mergeCell ref="D70:F70"/>
    <mergeCell ref="D56:F56"/>
    <mergeCell ref="D82:F82"/>
    <mergeCell ref="A85:G85"/>
  </mergeCells>
  <phoneticPr fontId="13" type="noConversion"/>
  <pageMargins left="0.51181102362204722" right="0.51181102362204722" top="0.74803149606299213" bottom="0.55118110236220474" header="0.31496062992125984" footer="0.31496062992125984"/>
  <pageSetup paperSize="14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topLeftCell="A43" zoomScale="90" zoomScaleNormal="90" workbookViewId="0">
      <selection activeCell="K51" sqref="K51:L58"/>
    </sheetView>
  </sheetViews>
  <sheetFormatPr baseColWidth="10" defaultRowHeight="15" x14ac:dyDescent="0.25"/>
  <cols>
    <col min="1" max="1" width="6.7109375" style="105" customWidth="1"/>
    <col min="2" max="2" width="27.140625" customWidth="1"/>
    <col min="3" max="3" width="16.85546875" customWidth="1"/>
    <col min="4" max="4" width="31.7109375" customWidth="1"/>
    <col min="5" max="5" width="19.85546875" customWidth="1"/>
    <col min="6" max="6" width="37.5703125" style="47" customWidth="1"/>
    <col min="7" max="7" width="12.28515625" hidden="1" customWidth="1"/>
    <col min="8" max="8" width="12.28515625" customWidth="1"/>
    <col min="9" max="9" width="10.42578125" customWidth="1"/>
    <col min="10" max="10" width="19.28515625" style="62" customWidth="1"/>
    <col min="11" max="11" width="14.85546875" style="62" customWidth="1"/>
    <col min="12" max="12" width="19" style="62" customWidth="1"/>
    <col min="13" max="13" width="14" style="62" customWidth="1"/>
  </cols>
  <sheetData>
    <row r="1" spans="1:16" ht="15.75" thickBot="1" x14ac:dyDescent="0.3">
      <c r="A1" s="100"/>
      <c r="B1" s="25"/>
      <c r="C1" s="25"/>
      <c r="D1" s="25"/>
      <c r="E1" s="25"/>
      <c r="F1" s="44"/>
      <c r="G1" s="25"/>
      <c r="H1" s="25"/>
      <c r="I1" s="25"/>
      <c r="J1" s="50"/>
      <c r="K1" s="50"/>
      <c r="L1" s="50"/>
      <c r="M1" s="50"/>
    </row>
    <row r="2" spans="1:16" ht="20.25" customHeight="1" thickTop="1" x14ac:dyDescent="0.25">
      <c r="A2" s="121" t="s">
        <v>73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6" ht="15.75" customHeight="1" x14ac:dyDescent="0.25">
      <c r="A3" s="121" t="s">
        <v>72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6" ht="19.5" customHeight="1" thickBot="1" x14ac:dyDescent="0.3">
      <c r="A4" s="123" t="s">
        <v>129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6" ht="19.5" customHeight="1" thickTop="1" x14ac:dyDescent="0.25">
      <c r="A5" s="115" t="s">
        <v>71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7"/>
    </row>
    <row r="6" spans="1:16" ht="31.5" customHeight="1" x14ac:dyDescent="0.25">
      <c r="A6" s="23" t="s">
        <v>27</v>
      </c>
      <c r="B6" s="24" t="s">
        <v>26</v>
      </c>
      <c r="C6" s="11" t="s">
        <v>25</v>
      </c>
      <c r="D6" s="11" t="s">
        <v>24</v>
      </c>
      <c r="E6" s="11" t="s">
        <v>23</v>
      </c>
      <c r="F6" s="14" t="s">
        <v>22</v>
      </c>
      <c r="G6" s="14" t="s">
        <v>70</v>
      </c>
      <c r="H6" s="14" t="s">
        <v>92</v>
      </c>
      <c r="I6" s="14" t="s">
        <v>20</v>
      </c>
      <c r="J6" s="51" t="s">
        <v>69</v>
      </c>
      <c r="K6" s="65" t="s">
        <v>18</v>
      </c>
      <c r="L6" s="65" t="s">
        <v>17</v>
      </c>
      <c r="M6" s="65" t="s">
        <v>16</v>
      </c>
    </row>
    <row r="7" spans="1:16" ht="18.75" customHeight="1" x14ac:dyDescent="0.25">
      <c r="A7" s="23">
        <v>1</v>
      </c>
      <c r="B7" s="7" t="s">
        <v>68</v>
      </c>
      <c r="C7" s="3" t="s">
        <v>67</v>
      </c>
      <c r="D7" s="9" t="s">
        <v>66</v>
      </c>
      <c r="E7" s="3" t="s">
        <v>65</v>
      </c>
      <c r="F7" s="7" t="s">
        <v>99</v>
      </c>
      <c r="G7" s="5" t="s">
        <v>1</v>
      </c>
      <c r="H7" s="43">
        <v>0.18</v>
      </c>
      <c r="I7" s="5" t="s">
        <v>2</v>
      </c>
      <c r="J7" s="52" t="s">
        <v>1</v>
      </c>
      <c r="K7" s="6">
        <v>3328000</v>
      </c>
      <c r="L7" s="6">
        <f>K7</f>
        <v>3328000</v>
      </c>
      <c r="M7" s="66">
        <v>3328000</v>
      </c>
      <c r="O7" s="62">
        <f>+K7+K8+K9+K10</f>
        <v>30065800</v>
      </c>
      <c r="P7" s="62">
        <f>+M7+M8+M9+M10</f>
        <v>30065800</v>
      </c>
    </row>
    <row r="8" spans="1:16" ht="18.75" customHeight="1" x14ac:dyDescent="0.25">
      <c r="A8" s="23">
        <v>2</v>
      </c>
      <c r="B8" s="7" t="s">
        <v>68</v>
      </c>
      <c r="C8" s="3" t="s">
        <v>93</v>
      </c>
      <c r="D8" s="9" t="s">
        <v>94</v>
      </c>
      <c r="E8" s="3" t="s">
        <v>65</v>
      </c>
      <c r="F8" s="7" t="s">
        <v>100</v>
      </c>
      <c r="G8" s="5" t="s">
        <v>1</v>
      </c>
      <c r="H8" s="43">
        <v>0.18</v>
      </c>
      <c r="I8" s="5" t="s">
        <v>2</v>
      </c>
      <c r="J8" s="52" t="s">
        <v>1</v>
      </c>
      <c r="K8" s="6">
        <v>4999100</v>
      </c>
      <c r="L8" s="6">
        <f t="shared" ref="L8:L10" si="0">K8</f>
        <v>4999100</v>
      </c>
      <c r="M8" s="66">
        <v>4999100</v>
      </c>
    </row>
    <row r="9" spans="1:16" ht="18.75" customHeight="1" x14ac:dyDescent="0.25">
      <c r="A9" s="23">
        <v>3</v>
      </c>
      <c r="B9" s="7" t="s">
        <v>68</v>
      </c>
      <c r="C9" s="3" t="s">
        <v>95</v>
      </c>
      <c r="D9" s="9" t="s">
        <v>96</v>
      </c>
      <c r="E9" s="3" t="s">
        <v>65</v>
      </c>
      <c r="F9" s="7" t="s">
        <v>101</v>
      </c>
      <c r="G9" s="5" t="s">
        <v>1</v>
      </c>
      <c r="H9" s="43">
        <v>0.18</v>
      </c>
      <c r="I9" s="5" t="s">
        <v>2</v>
      </c>
      <c r="J9" s="52" t="s">
        <v>1</v>
      </c>
      <c r="K9" s="6">
        <v>8241200</v>
      </c>
      <c r="L9" s="6">
        <f t="shared" si="0"/>
        <v>8241200</v>
      </c>
      <c r="M9" s="66">
        <v>8241200</v>
      </c>
    </row>
    <row r="10" spans="1:16" ht="18.75" customHeight="1" x14ac:dyDescent="0.25">
      <c r="A10" s="23">
        <v>4</v>
      </c>
      <c r="B10" s="7" t="s">
        <v>68</v>
      </c>
      <c r="C10" s="3" t="s">
        <v>97</v>
      </c>
      <c r="D10" s="9" t="s">
        <v>98</v>
      </c>
      <c r="E10" s="3" t="s">
        <v>65</v>
      </c>
      <c r="F10" s="7" t="s">
        <v>102</v>
      </c>
      <c r="G10" s="5" t="s">
        <v>1</v>
      </c>
      <c r="H10" s="43">
        <v>0.18</v>
      </c>
      <c r="I10" s="5" t="s">
        <v>2</v>
      </c>
      <c r="J10" s="52" t="s">
        <v>1</v>
      </c>
      <c r="K10" s="6">
        <v>13497500</v>
      </c>
      <c r="L10" s="6">
        <f t="shared" si="0"/>
        <v>13497500</v>
      </c>
      <c r="M10" s="66">
        <v>13497500</v>
      </c>
    </row>
    <row r="11" spans="1:16" ht="15.75" customHeight="1" x14ac:dyDescent="0.25">
      <c r="A11" s="23">
        <v>2</v>
      </c>
      <c r="B11" s="7" t="s">
        <v>64</v>
      </c>
      <c r="C11" s="9" t="s">
        <v>63</v>
      </c>
      <c r="D11" s="9" t="s">
        <v>62</v>
      </c>
      <c r="E11" s="3" t="s">
        <v>61</v>
      </c>
      <c r="F11" s="7" t="s">
        <v>52</v>
      </c>
      <c r="G11" s="5" t="s">
        <v>1</v>
      </c>
      <c r="H11" s="43">
        <v>0.2</v>
      </c>
      <c r="I11" s="5" t="s">
        <v>2</v>
      </c>
      <c r="J11" s="52" t="s">
        <v>1</v>
      </c>
      <c r="K11" s="6">
        <v>71140400</v>
      </c>
      <c r="L11" s="6">
        <v>71140400</v>
      </c>
      <c r="M11" s="66">
        <f>L11*1.02/100+L11</f>
        <v>71866032.079999998</v>
      </c>
    </row>
    <row r="12" spans="1:16" ht="16.5" customHeight="1" x14ac:dyDescent="0.25">
      <c r="A12" s="23">
        <v>3</v>
      </c>
      <c r="B12" s="7" t="s">
        <v>60</v>
      </c>
      <c r="C12" s="9" t="s">
        <v>59</v>
      </c>
      <c r="D12" s="9" t="s">
        <v>58</v>
      </c>
      <c r="E12" s="3" t="s">
        <v>57</v>
      </c>
      <c r="F12" s="7" t="s">
        <v>52</v>
      </c>
      <c r="G12" s="5" t="s">
        <v>1</v>
      </c>
      <c r="H12" s="43">
        <v>0.16</v>
      </c>
      <c r="I12" s="5" t="s">
        <v>2</v>
      </c>
      <c r="J12" s="52" t="s">
        <v>1</v>
      </c>
      <c r="K12" s="6">
        <v>182364640</v>
      </c>
      <c r="L12" s="6">
        <v>182364640</v>
      </c>
      <c r="M12" s="66">
        <f>L12*1.02/100+L12</f>
        <v>184224759.32800001</v>
      </c>
    </row>
    <row r="13" spans="1:16" ht="15" customHeight="1" x14ac:dyDescent="0.25">
      <c r="A13" s="23">
        <v>4</v>
      </c>
      <c r="B13" s="7" t="s">
        <v>56</v>
      </c>
      <c r="C13" s="9" t="s">
        <v>55</v>
      </c>
      <c r="D13" s="9" t="s">
        <v>54</v>
      </c>
      <c r="E13" s="3" t="s">
        <v>53</v>
      </c>
      <c r="F13" s="7" t="s">
        <v>52</v>
      </c>
      <c r="G13" s="5" t="s">
        <v>1</v>
      </c>
      <c r="H13" s="43">
        <v>0.11</v>
      </c>
      <c r="I13" s="5" t="s">
        <v>2</v>
      </c>
      <c r="J13" s="52" t="s">
        <v>1</v>
      </c>
      <c r="K13" s="6">
        <v>1793683</v>
      </c>
      <c r="L13" s="6">
        <v>1793683</v>
      </c>
      <c r="M13" s="66">
        <f>L13*1.02/100+L13</f>
        <v>1811978.5666</v>
      </c>
    </row>
    <row r="14" spans="1:16" ht="15" customHeight="1" x14ac:dyDescent="0.25">
      <c r="A14" s="23">
        <v>5</v>
      </c>
      <c r="B14" s="7" t="s">
        <v>75</v>
      </c>
      <c r="C14" s="9" t="s">
        <v>76</v>
      </c>
      <c r="D14" s="9" t="s">
        <v>78</v>
      </c>
      <c r="E14" s="3" t="s">
        <v>77</v>
      </c>
      <c r="F14" s="7" t="s">
        <v>82</v>
      </c>
      <c r="G14" s="5" t="s">
        <v>1</v>
      </c>
      <c r="H14" s="43">
        <v>0.2213</v>
      </c>
      <c r="I14" s="5" t="s">
        <v>2</v>
      </c>
      <c r="J14" s="52" t="s">
        <v>1</v>
      </c>
      <c r="K14" s="6">
        <v>1526000</v>
      </c>
      <c r="L14" s="6">
        <v>1526000</v>
      </c>
      <c r="M14" s="66">
        <v>1526000</v>
      </c>
    </row>
    <row r="15" spans="1:16" ht="14.25" customHeight="1" x14ac:dyDescent="0.25">
      <c r="A15" s="23">
        <v>6</v>
      </c>
      <c r="B15" s="7" t="s">
        <v>75</v>
      </c>
      <c r="C15" s="9" t="s">
        <v>76</v>
      </c>
      <c r="D15" s="9" t="s">
        <v>78</v>
      </c>
      <c r="E15" s="3" t="s">
        <v>77</v>
      </c>
      <c r="F15" s="7" t="s">
        <v>83</v>
      </c>
      <c r="G15" s="5" t="s">
        <v>1</v>
      </c>
      <c r="H15" s="43">
        <v>0.2213</v>
      </c>
      <c r="I15" s="5" t="s">
        <v>2</v>
      </c>
      <c r="J15" s="52" t="s">
        <v>1</v>
      </c>
      <c r="K15" s="6">
        <v>751000</v>
      </c>
      <c r="L15" s="6">
        <v>751000</v>
      </c>
      <c r="M15" s="88">
        <v>751000</v>
      </c>
    </row>
    <row r="16" spans="1:16" ht="15" customHeight="1" x14ac:dyDescent="0.25">
      <c r="A16" s="23">
        <v>7</v>
      </c>
      <c r="B16" s="7" t="s">
        <v>75</v>
      </c>
      <c r="C16" s="9" t="s">
        <v>76</v>
      </c>
      <c r="D16" s="9" t="s">
        <v>78</v>
      </c>
      <c r="E16" s="3" t="s">
        <v>77</v>
      </c>
      <c r="F16" s="7" t="s">
        <v>84</v>
      </c>
      <c r="G16" s="5" t="s">
        <v>1</v>
      </c>
      <c r="H16" s="43">
        <v>0.2213</v>
      </c>
      <c r="I16" s="5" t="s">
        <v>2</v>
      </c>
      <c r="J16" s="52" t="s">
        <v>1</v>
      </c>
      <c r="K16" s="6">
        <v>274000</v>
      </c>
      <c r="L16" s="6">
        <v>274000</v>
      </c>
      <c r="M16" s="88">
        <v>274000</v>
      </c>
    </row>
    <row r="17" spans="1:13" ht="15.75" customHeight="1" x14ac:dyDescent="0.25">
      <c r="A17" s="23">
        <v>8</v>
      </c>
      <c r="B17" s="7" t="s">
        <v>75</v>
      </c>
      <c r="C17" s="9" t="s">
        <v>76</v>
      </c>
      <c r="D17" s="9" t="s">
        <v>78</v>
      </c>
      <c r="E17" s="3" t="s">
        <v>77</v>
      </c>
      <c r="F17" s="7" t="s">
        <v>85</v>
      </c>
      <c r="G17" s="5" t="s">
        <v>1</v>
      </c>
      <c r="H17" s="43">
        <v>0.2213</v>
      </c>
      <c r="I17" s="5" t="s">
        <v>2</v>
      </c>
      <c r="J17" s="52" t="s">
        <v>1</v>
      </c>
      <c r="K17" s="6">
        <v>107000</v>
      </c>
      <c r="L17" s="6">
        <v>107000</v>
      </c>
      <c r="M17" s="88">
        <v>107000</v>
      </c>
    </row>
    <row r="18" spans="1:13" ht="12.75" customHeight="1" x14ac:dyDescent="0.25">
      <c r="A18" s="30">
        <v>9</v>
      </c>
      <c r="B18" s="31" t="s">
        <v>75</v>
      </c>
      <c r="C18" s="32" t="s">
        <v>76</v>
      </c>
      <c r="D18" s="32" t="s">
        <v>78</v>
      </c>
      <c r="E18" s="33" t="s">
        <v>77</v>
      </c>
      <c r="F18" s="31" t="s">
        <v>86</v>
      </c>
      <c r="G18" s="34" t="s">
        <v>1</v>
      </c>
      <c r="H18" s="63">
        <v>0.2213</v>
      </c>
      <c r="I18" s="34" t="s">
        <v>2</v>
      </c>
      <c r="J18" s="53" t="s">
        <v>1</v>
      </c>
      <c r="K18" s="36">
        <v>432000</v>
      </c>
      <c r="L18" s="36">
        <v>432000</v>
      </c>
      <c r="M18" s="89">
        <v>432000</v>
      </c>
    </row>
    <row r="19" spans="1:13" ht="15.75" customHeight="1" x14ac:dyDescent="0.25">
      <c r="A19" s="98"/>
      <c r="B19" s="16" t="s">
        <v>31</v>
      </c>
      <c r="C19" s="21"/>
      <c r="D19" s="21"/>
      <c r="E19" s="21"/>
      <c r="F19" s="2"/>
      <c r="G19" s="21"/>
      <c r="H19" s="125" t="s">
        <v>132</v>
      </c>
      <c r="I19" s="126"/>
      <c r="J19" s="127"/>
      <c r="K19" s="67">
        <f>SUM(K7:K18)</f>
        <v>288454523</v>
      </c>
      <c r="L19" s="67">
        <f>SUM(L7:L18)</f>
        <v>288454523</v>
      </c>
      <c r="M19" s="68">
        <f>SUM(M7:M18)</f>
        <v>291058569.97460002</v>
      </c>
    </row>
    <row r="20" spans="1:13" ht="19.5" customHeight="1" x14ac:dyDescent="0.25">
      <c r="A20" s="99"/>
      <c r="B20" s="20"/>
      <c r="C20" s="20"/>
      <c r="D20" s="20"/>
      <c r="E20" s="20"/>
      <c r="F20" s="45"/>
      <c r="G20" s="20"/>
      <c r="H20" s="20"/>
      <c r="I20" s="20"/>
      <c r="J20" s="54"/>
      <c r="K20" s="69"/>
      <c r="L20" s="69"/>
    </row>
    <row r="21" spans="1:13" ht="12.75" customHeight="1" x14ac:dyDescent="0.25">
      <c r="A21" s="111" t="s">
        <v>51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3"/>
    </row>
    <row r="22" spans="1:13" ht="24" customHeight="1" x14ac:dyDescent="0.25">
      <c r="A22" s="26" t="s">
        <v>27</v>
      </c>
      <c r="B22" s="19" t="s">
        <v>26</v>
      </c>
      <c r="C22" s="19" t="s">
        <v>25</v>
      </c>
      <c r="D22" s="19" t="s">
        <v>24</v>
      </c>
      <c r="E22" s="19" t="s">
        <v>23</v>
      </c>
      <c r="F22" s="14" t="s">
        <v>22</v>
      </c>
      <c r="G22" s="14" t="s">
        <v>21</v>
      </c>
      <c r="H22" s="14" t="s">
        <v>92</v>
      </c>
      <c r="I22" s="14" t="s">
        <v>20</v>
      </c>
      <c r="J22" s="51" t="s">
        <v>19</v>
      </c>
      <c r="K22" s="56" t="s">
        <v>18</v>
      </c>
      <c r="L22" s="56" t="s">
        <v>17</v>
      </c>
      <c r="M22" s="65" t="s">
        <v>16</v>
      </c>
    </row>
    <row r="23" spans="1:13" ht="11.25" customHeight="1" x14ac:dyDescent="0.25">
      <c r="A23" s="101">
        <v>1</v>
      </c>
      <c r="B23" s="7" t="s">
        <v>29</v>
      </c>
      <c r="C23" s="7" t="s">
        <v>29</v>
      </c>
      <c r="D23" s="7" t="s">
        <v>29</v>
      </c>
      <c r="E23" s="7" t="s">
        <v>29</v>
      </c>
      <c r="F23" s="7" t="s">
        <v>29</v>
      </c>
      <c r="G23" s="7" t="s">
        <v>29</v>
      </c>
      <c r="H23" s="7"/>
      <c r="I23" s="7" t="s">
        <v>29</v>
      </c>
      <c r="J23" s="6" t="s">
        <v>29</v>
      </c>
      <c r="K23" s="6" t="s">
        <v>29</v>
      </c>
      <c r="L23" s="6" t="s">
        <v>29</v>
      </c>
      <c r="M23" s="6" t="s">
        <v>29</v>
      </c>
    </row>
    <row r="24" spans="1:13" ht="12.75" customHeight="1" x14ac:dyDescent="0.25">
      <c r="A24" s="98"/>
      <c r="B24" s="22" t="s">
        <v>31</v>
      </c>
      <c r="C24" s="21"/>
      <c r="D24" s="21"/>
      <c r="E24" s="21"/>
      <c r="F24" s="2"/>
      <c r="G24" s="21"/>
      <c r="H24" s="21"/>
      <c r="I24" s="21"/>
      <c r="J24" s="55"/>
      <c r="K24" s="67">
        <f>SUM(K23)</f>
        <v>0</v>
      </c>
      <c r="L24" s="67">
        <f>SUM(L23)</f>
        <v>0</v>
      </c>
      <c r="M24" s="67">
        <f>SUM(M23)</f>
        <v>0</v>
      </c>
    </row>
    <row r="25" spans="1:13" x14ac:dyDescent="0.25">
      <c r="A25" s="99"/>
      <c r="B25" s="20"/>
      <c r="C25" s="20"/>
      <c r="D25" s="20"/>
      <c r="E25" s="20"/>
      <c r="F25" s="45"/>
      <c r="G25" s="20"/>
      <c r="H25" s="20"/>
      <c r="I25" s="20"/>
      <c r="J25" s="54"/>
      <c r="K25" s="69"/>
      <c r="L25" s="69"/>
    </row>
    <row r="26" spans="1:13" ht="15" customHeight="1" x14ac:dyDescent="0.25">
      <c r="A26" s="111" t="s">
        <v>50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3"/>
    </row>
    <row r="27" spans="1:13" ht="29.25" customHeight="1" x14ac:dyDescent="0.25">
      <c r="A27" s="26" t="s">
        <v>27</v>
      </c>
      <c r="B27" s="19" t="s">
        <v>26</v>
      </c>
      <c r="C27" s="19" t="s">
        <v>25</v>
      </c>
      <c r="D27" s="19" t="s">
        <v>24</v>
      </c>
      <c r="E27" s="19" t="s">
        <v>23</v>
      </c>
      <c r="F27" s="19" t="s">
        <v>22</v>
      </c>
      <c r="G27" s="19" t="s">
        <v>21</v>
      </c>
      <c r="H27" s="14" t="s">
        <v>92</v>
      </c>
      <c r="I27" s="14" t="s">
        <v>20</v>
      </c>
      <c r="J27" s="56" t="s">
        <v>19</v>
      </c>
      <c r="K27" s="56" t="s">
        <v>18</v>
      </c>
      <c r="L27" s="56" t="s">
        <v>17</v>
      </c>
      <c r="M27" s="65" t="s">
        <v>16</v>
      </c>
    </row>
    <row r="28" spans="1:13" ht="15" customHeight="1" x14ac:dyDescent="0.25">
      <c r="A28" s="101">
        <v>1</v>
      </c>
      <c r="B28" s="7" t="s">
        <v>49</v>
      </c>
      <c r="C28" s="10" t="s">
        <v>48</v>
      </c>
      <c r="D28" s="9" t="s">
        <v>47</v>
      </c>
      <c r="E28" s="8" t="s">
        <v>9</v>
      </c>
      <c r="F28" s="8" t="s">
        <v>46</v>
      </c>
      <c r="G28" s="5" t="s">
        <v>45</v>
      </c>
      <c r="H28" s="43">
        <v>0.13</v>
      </c>
      <c r="I28" s="8" t="s">
        <v>2</v>
      </c>
      <c r="J28" s="57" t="s">
        <v>44</v>
      </c>
      <c r="K28" s="6">
        <v>495237031</v>
      </c>
      <c r="L28" s="6">
        <v>498167000</v>
      </c>
      <c r="M28" s="90">
        <f>L28*1.02/100+L28</f>
        <v>503248303.39999998</v>
      </c>
    </row>
    <row r="29" spans="1:13" ht="21.75" customHeight="1" x14ac:dyDescent="0.25">
      <c r="A29" s="101">
        <v>2</v>
      </c>
      <c r="B29" s="7" t="s">
        <v>43</v>
      </c>
      <c r="C29" s="3" t="s">
        <v>35</v>
      </c>
      <c r="D29" s="9" t="s">
        <v>42</v>
      </c>
      <c r="E29" s="3" t="s">
        <v>9</v>
      </c>
      <c r="F29" s="3" t="s">
        <v>33</v>
      </c>
      <c r="G29" s="5" t="s">
        <v>1</v>
      </c>
      <c r="H29" s="48">
        <v>0.25</v>
      </c>
      <c r="I29" s="4" t="s">
        <v>2</v>
      </c>
      <c r="J29" s="10" t="s">
        <v>32</v>
      </c>
      <c r="K29" s="6">
        <v>950000000</v>
      </c>
      <c r="L29" s="6">
        <v>950000000</v>
      </c>
      <c r="M29" s="90">
        <f>L29*1.02/100+L29</f>
        <v>959690000</v>
      </c>
    </row>
    <row r="30" spans="1:13" ht="23.25" customHeight="1" x14ac:dyDescent="0.25">
      <c r="A30" s="101">
        <v>3</v>
      </c>
      <c r="B30" s="7" t="s">
        <v>41</v>
      </c>
      <c r="C30" s="3" t="s">
        <v>35</v>
      </c>
      <c r="D30" s="9" t="s">
        <v>40</v>
      </c>
      <c r="E30" s="3" t="s">
        <v>9</v>
      </c>
      <c r="F30" s="3" t="s">
        <v>33</v>
      </c>
      <c r="G30" s="5" t="s">
        <v>1</v>
      </c>
      <c r="H30" s="48">
        <v>0.38250000000000001</v>
      </c>
      <c r="I30" s="4" t="s">
        <v>2</v>
      </c>
      <c r="J30" s="10" t="s">
        <v>32</v>
      </c>
      <c r="K30" s="10">
        <v>200000000</v>
      </c>
      <c r="L30" s="10">
        <v>200000000</v>
      </c>
      <c r="M30" s="90">
        <f>L30*1.02/100+L30</f>
        <v>202040000</v>
      </c>
    </row>
    <row r="31" spans="1:13" ht="16.5" customHeight="1" x14ac:dyDescent="0.25">
      <c r="A31" s="30">
        <v>4</v>
      </c>
      <c r="B31" s="31" t="s">
        <v>74</v>
      </c>
      <c r="C31" s="3" t="s">
        <v>35</v>
      </c>
      <c r="D31" s="3" t="s">
        <v>40</v>
      </c>
      <c r="E31" s="3" t="s">
        <v>9</v>
      </c>
      <c r="F31" s="7" t="s">
        <v>79</v>
      </c>
      <c r="G31" s="7" t="s">
        <v>1</v>
      </c>
      <c r="H31" s="29">
        <v>0.38250000000000001</v>
      </c>
      <c r="I31" s="7" t="s">
        <v>2</v>
      </c>
      <c r="J31" s="6" t="s">
        <v>1</v>
      </c>
      <c r="K31" s="6">
        <v>7470000</v>
      </c>
      <c r="L31" s="6">
        <v>7914488</v>
      </c>
      <c r="M31" s="90">
        <f t="shared" ref="M31" si="1">L31*1.02/100+L31</f>
        <v>7995215.7775999997</v>
      </c>
    </row>
    <row r="32" spans="1:13" ht="24" customHeight="1" x14ac:dyDescent="0.25">
      <c r="A32" s="101">
        <v>5</v>
      </c>
      <c r="B32" s="7" t="s">
        <v>39</v>
      </c>
      <c r="C32" s="9" t="s">
        <v>35</v>
      </c>
      <c r="D32" s="9" t="s">
        <v>38</v>
      </c>
      <c r="E32" s="9" t="s">
        <v>37</v>
      </c>
      <c r="F32" s="9" t="s">
        <v>33</v>
      </c>
      <c r="G32" s="5" t="s">
        <v>1</v>
      </c>
      <c r="H32" s="48">
        <v>0.11</v>
      </c>
      <c r="I32" s="4" t="s">
        <v>2</v>
      </c>
      <c r="J32" s="58" t="s">
        <v>32</v>
      </c>
      <c r="K32" s="71">
        <v>862000000</v>
      </c>
      <c r="L32" s="71">
        <v>862000000</v>
      </c>
      <c r="M32" s="91">
        <f>L32*1.02/100+L32</f>
        <v>870792400</v>
      </c>
    </row>
    <row r="33" spans="1:13" ht="24" customHeight="1" x14ac:dyDescent="0.25">
      <c r="A33" s="101">
        <v>6</v>
      </c>
      <c r="B33" s="7" t="s">
        <v>36</v>
      </c>
      <c r="C33" s="3" t="s">
        <v>35</v>
      </c>
      <c r="D33" s="9" t="s">
        <v>34</v>
      </c>
      <c r="E33" s="3" t="s">
        <v>9</v>
      </c>
      <c r="F33" s="3" t="s">
        <v>33</v>
      </c>
      <c r="G33" s="5" t="s">
        <v>1</v>
      </c>
      <c r="H33" s="48">
        <v>0.09</v>
      </c>
      <c r="I33" s="4" t="s">
        <v>2</v>
      </c>
      <c r="J33" s="10" t="s">
        <v>32</v>
      </c>
      <c r="K33" s="73">
        <v>350000000</v>
      </c>
      <c r="L33" s="73">
        <v>350000000</v>
      </c>
      <c r="M33" s="90">
        <f>L33*1.02/100+L33</f>
        <v>353570000</v>
      </c>
    </row>
    <row r="34" spans="1:13" ht="16.5" customHeight="1" x14ac:dyDescent="0.25">
      <c r="A34" s="102">
        <v>7</v>
      </c>
      <c r="B34" s="31" t="s">
        <v>36</v>
      </c>
      <c r="C34" s="33" t="s">
        <v>35</v>
      </c>
      <c r="D34" s="32" t="s">
        <v>91</v>
      </c>
      <c r="E34" s="33" t="s">
        <v>9</v>
      </c>
      <c r="F34" s="33" t="s">
        <v>90</v>
      </c>
      <c r="G34" s="34" t="s">
        <v>1</v>
      </c>
      <c r="H34" s="64">
        <v>0.09</v>
      </c>
      <c r="I34" s="35" t="s">
        <v>2</v>
      </c>
      <c r="J34" s="59" t="s">
        <v>1</v>
      </c>
      <c r="K34" s="74">
        <v>18000000</v>
      </c>
      <c r="L34" s="74">
        <v>18000000</v>
      </c>
      <c r="M34" s="92">
        <f>L34*1.02/100+L34</f>
        <v>18183600</v>
      </c>
    </row>
    <row r="35" spans="1:13" ht="16.5" customHeight="1" x14ac:dyDescent="0.25">
      <c r="A35" s="98"/>
      <c r="B35" s="16" t="s">
        <v>31</v>
      </c>
      <c r="C35" s="18"/>
      <c r="D35" s="18"/>
      <c r="E35" s="18"/>
      <c r="F35" s="15"/>
      <c r="G35" s="18"/>
      <c r="H35" s="128" t="s">
        <v>134</v>
      </c>
      <c r="I35" s="129"/>
      <c r="J35" s="130"/>
      <c r="K35" s="67">
        <f>SUM(K28:K34)</f>
        <v>2882707031</v>
      </c>
      <c r="L35" s="67">
        <f>SUM(L28:L34)</f>
        <v>2886081488</v>
      </c>
      <c r="M35" s="93">
        <f>SUM(M28:M34)</f>
        <v>2915519519.1775999</v>
      </c>
    </row>
    <row r="36" spans="1:13" x14ac:dyDescent="0.25">
      <c r="A36" s="103"/>
      <c r="B36" s="106"/>
      <c r="C36" s="106"/>
      <c r="D36" s="106"/>
      <c r="E36" s="106"/>
      <c r="F36" s="46"/>
      <c r="G36" s="106"/>
      <c r="H36" s="106"/>
      <c r="I36" s="106"/>
      <c r="J36" s="107"/>
      <c r="K36" s="107"/>
      <c r="L36" s="107"/>
    </row>
    <row r="37" spans="1:13" ht="15.75" customHeight="1" x14ac:dyDescent="0.25">
      <c r="A37" s="111" t="s">
        <v>30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3"/>
    </row>
    <row r="38" spans="1:13" ht="36.75" customHeight="1" x14ac:dyDescent="0.25">
      <c r="A38" s="26" t="s">
        <v>27</v>
      </c>
      <c r="B38" s="12" t="s">
        <v>26</v>
      </c>
      <c r="C38" s="12" t="s">
        <v>25</v>
      </c>
      <c r="D38" s="12" t="s">
        <v>24</v>
      </c>
      <c r="E38" s="12" t="s">
        <v>23</v>
      </c>
      <c r="F38" s="14" t="s">
        <v>22</v>
      </c>
      <c r="G38" s="13" t="s">
        <v>21</v>
      </c>
      <c r="H38" s="14" t="s">
        <v>92</v>
      </c>
      <c r="I38" s="14" t="s">
        <v>20</v>
      </c>
      <c r="J38" s="60" t="s">
        <v>19</v>
      </c>
      <c r="K38" s="76" t="s">
        <v>18</v>
      </c>
      <c r="L38" s="76" t="s">
        <v>17</v>
      </c>
      <c r="M38" s="65" t="s">
        <v>16</v>
      </c>
    </row>
    <row r="39" spans="1:13" ht="12.75" customHeight="1" x14ac:dyDescent="0.25">
      <c r="A39" s="101">
        <v>1</v>
      </c>
      <c r="B39" s="7" t="s">
        <v>29</v>
      </c>
      <c r="C39" s="7" t="s">
        <v>29</v>
      </c>
      <c r="D39" s="7" t="s">
        <v>29</v>
      </c>
      <c r="E39" s="7" t="s">
        <v>29</v>
      </c>
      <c r="F39" s="7" t="s">
        <v>29</v>
      </c>
      <c r="G39" s="7" t="s">
        <v>29</v>
      </c>
      <c r="H39" s="7"/>
      <c r="I39" s="7" t="s">
        <v>29</v>
      </c>
      <c r="J39" s="6" t="s">
        <v>29</v>
      </c>
      <c r="K39" s="6">
        <v>0</v>
      </c>
      <c r="L39" s="6">
        <v>0</v>
      </c>
      <c r="M39" s="70">
        <v>0</v>
      </c>
    </row>
    <row r="40" spans="1:13" ht="14.25" customHeight="1" x14ac:dyDescent="0.25">
      <c r="A40" s="98"/>
      <c r="B40" s="16" t="s">
        <v>0</v>
      </c>
      <c r="C40" s="15"/>
      <c r="D40" s="15"/>
      <c r="E40" s="15"/>
      <c r="F40" s="15"/>
      <c r="G40" s="15"/>
      <c r="H40" s="15"/>
      <c r="I40" s="15"/>
      <c r="J40" s="61"/>
      <c r="K40" s="67">
        <f>SUM(K39:K39)</f>
        <v>0</v>
      </c>
      <c r="L40" s="67">
        <f>SUM(L39:L39)</f>
        <v>0</v>
      </c>
      <c r="M40" s="67">
        <f>SUM(M39:M39)</f>
        <v>0</v>
      </c>
    </row>
    <row r="41" spans="1:13" ht="10.5" customHeight="1" x14ac:dyDescent="0.25">
      <c r="A41" s="104"/>
    </row>
    <row r="42" spans="1:13" ht="15.75" customHeight="1" x14ac:dyDescent="0.25">
      <c r="A42" s="114" t="s">
        <v>28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</row>
    <row r="43" spans="1:13" ht="21.75" customHeight="1" x14ac:dyDescent="0.25">
      <c r="A43" s="26" t="s">
        <v>27</v>
      </c>
      <c r="B43" s="12" t="s">
        <v>26</v>
      </c>
      <c r="C43" s="12" t="s">
        <v>25</v>
      </c>
      <c r="D43" s="12" t="s">
        <v>24</v>
      </c>
      <c r="E43" s="12" t="s">
        <v>23</v>
      </c>
      <c r="F43" s="14" t="s">
        <v>22</v>
      </c>
      <c r="G43" s="13" t="s">
        <v>21</v>
      </c>
      <c r="H43" s="14" t="s">
        <v>92</v>
      </c>
      <c r="I43" s="14" t="s">
        <v>20</v>
      </c>
      <c r="J43" s="60" t="s">
        <v>19</v>
      </c>
      <c r="K43" s="76" t="s">
        <v>18</v>
      </c>
      <c r="L43" s="76" t="s">
        <v>17</v>
      </c>
      <c r="M43" s="65" t="s">
        <v>16</v>
      </c>
    </row>
    <row r="44" spans="1:13" ht="23.25" customHeight="1" x14ac:dyDescent="0.25">
      <c r="A44" s="101">
        <v>1</v>
      </c>
      <c r="B44" s="7" t="s">
        <v>15</v>
      </c>
      <c r="C44" s="3" t="s">
        <v>14</v>
      </c>
      <c r="D44" s="9" t="s">
        <v>13</v>
      </c>
      <c r="E44" s="3" t="s">
        <v>9</v>
      </c>
      <c r="F44" s="3" t="s">
        <v>12</v>
      </c>
      <c r="G44" s="5" t="s">
        <v>1</v>
      </c>
      <c r="H44" s="48">
        <v>0.23</v>
      </c>
      <c r="I44" s="4" t="s">
        <v>2</v>
      </c>
      <c r="J44" s="10" t="s">
        <v>1</v>
      </c>
      <c r="K44" s="73">
        <v>230000000</v>
      </c>
      <c r="L44" s="73">
        <v>230000000</v>
      </c>
      <c r="M44" s="66">
        <f>L44*1.02/100+L44</f>
        <v>232346000</v>
      </c>
    </row>
    <row r="45" spans="1:13" ht="22.5" customHeight="1" x14ac:dyDescent="0.25">
      <c r="A45" s="101">
        <v>2</v>
      </c>
      <c r="B45" s="7" t="s">
        <v>11</v>
      </c>
      <c r="C45" s="10">
        <v>5773883</v>
      </c>
      <c r="D45" s="9" t="s">
        <v>10</v>
      </c>
      <c r="E45" s="3" t="s">
        <v>9</v>
      </c>
      <c r="F45" s="3" t="s">
        <v>8</v>
      </c>
      <c r="G45" s="5" t="s">
        <v>1</v>
      </c>
      <c r="H45" s="48">
        <v>0.15</v>
      </c>
      <c r="I45" s="4" t="s">
        <v>2</v>
      </c>
      <c r="J45" s="10" t="s">
        <v>1</v>
      </c>
      <c r="K45" s="6">
        <v>300000000</v>
      </c>
      <c r="L45" s="6">
        <v>300000000</v>
      </c>
      <c r="M45" s="66">
        <f>L45*1.02/100+L45</f>
        <v>303060000</v>
      </c>
    </row>
    <row r="46" spans="1:13" ht="21.75" customHeight="1" x14ac:dyDescent="0.25">
      <c r="A46" s="101">
        <v>3</v>
      </c>
      <c r="B46" s="7" t="s">
        <v>7</v>
      </c>
      <c r="C46" s="6" t="s">
        <v>6</v>
      </c>
      <c r="D46" s="3" t="s">
        <v>5</v>
      </c>
      <c r="E46" s="3" t="s">
        <v>4</v>
      </c>
      <c r="F46" s="3" t="s">
        <v>3</v>
      </c>
      <c r="G46" s="5" t="s">
        <v>1</v>
      </c>
      <c r="H46" s="48">
        <v>0.186</v>
      </c>
      <c r="I46" s="4" t="s">
        <v>2</v>
      </c>
      <c r="J46" s="10" t="s">
        <v>1</v>
      </c>
      <c r="K46" s="77">
        <v>49277594</v>
      </c>
      <c r="L46" s="77">
        <v>49277594</v>
      </c>
      <c r="M46" s="66">
        <f>L46*1.02/100+L46</f>
        <v>49780225.458800003</v>
      </c>
    </row>
    <row r="47" spans="1:13" ht="22.5" customHeight="1" x14ac:dyDescent="0.25">
      <c r="A47" s="101">
        <v>4</v>
      </c>
      <c r="B47" s="31" t="s">
        <v>7</v>
      </c>
      <c r="C47" s="36" t="s">
        <v>6</v>
      </c>
      <c r="D47" s="33" t="s">
        <v>5</v>
      </c>
      <c r="E47" s="33" t="s">
        <v>4</v>
      </c>
      <c r="F47" s="33" t="s">
        <v>90</v>
      </c>
      <c r="G47" s="34" t="s">
        <v>1</v>
      </c>
      <c r="H47" s="64">
        <v>0.186</v>
      </c>
      <c r="I47" s="35" t="s">
        <v>2</v>
      </c>
      <c r="J47" s="59" t="s">
        <v>1</v>
      </c>
      <c r="K47" s="78">
        <v>1411200</v>
      </c>
      <c r="L47" s="78">
        <v>1411200</v>
      </c>
      <c r="M47" s="66">
        <f>L47*1.02/100+L47</f>
        <v>1425594.24</v>
      </c>
    </row>
    <row r="48" spans="1:13" ht="17.25" customHeight="1" x14ac:dyDescent="0.25">
      <c r="A48" s="26">
        <v>5</v>
      </c>
      <c r="B48" s="7" t="s">
        <v>75</v>
      </c>
      <c r="C48" s="3" t="s">
        <v>76</v>
      </c>
      <c r="D48" s="3" t="s">
        <v>78</v>
      </c>
      <c r="E48" s="3" t="s">
        <v>77</v>
      </c>
      <c r="F48" s="7" t="s">
        <v>87</v>
      </c>
      <c r="G48" s="7" t="s">
        <v>1</v>
      </c>
      <c r="H48" s="29">
        <v>0</v>
      </c>
      <c r="I48" s="7" t="s">
        <v>2</v>
      </c>
      <c r="J48" s="6" t="s">
        <v>1</v>
      </c>
      <c r="K48" s="87">
        <v>778000</v>
      </c>
      <c r="L48" s="87">
        <v>778000</v>
      </c>
      <c r="M48" s="94">
        <v>778000</v>
      </c>
    </row>
    <row r="49" spans="1:13" ht="14.25" customHeight="1" x14ac:dyDescent="0.25">
      <c r="A49" s="101">
        <v>6</v>
      </c>
      <c r="B49" s="7" t="s">
        <v>75</v>
      </c>
      <c r="C49" s="9" t="s">
        <v>80</v>
      </c>
      <c r="D49" s="9" t="s">
        <v>78</v>
      </c>
      <c r="E49" s="3" t="s">
        <v>77</v>
      </c>
      <c r="F49" s="7" t="s">
        <v>88</v>
      </c>
      <c r="G49" s="5" t="s">
        <v>1</v>
      </c>
      <c r="H49" s="43">
        <v>0</v>
      </c>
      <c r="I49" s="5" t="s">
        <v>2</v>
      </c>
      <c r="J49" s="52" t="s">
        <v>1</v>
      </c>
      <c r="K49" s="77">
        <v>421000</v>
      </c>
      <c r="L49" s="77">
        <v>421000</v>
      </c>
      <c r="M49" s="94">
        <v>421000</v>
      </c>
    </row>
    <row r="50" spans="1:13" ht="15.75" customHeight="1" x14ac:dyDescent="0.25">
      <c r="A50" s="101">
        <v>7</v>
      </c>
      <c r="B50" s="7" t="s">
        <v>75</v>
      </c>
      <c r="C50" s="3" t="s">
        <v>81</v>
      </c>
      <c r="D50" s="3" t="s">
        <v>78</v>
      </c>
      <c r="E50" s="3" t="s">
        <v>77</v>
      </c>
      <c r="F50" s="7" t="s">
        <v>89</v>
      </c>
      <c r="G50" s="7" t="s">
        <v>1</v>
      </c>
      <c r="H50" s="29">
        <v>0</v>
      </c>
      <c r="I50" s="7" t="s">
        <v>2</v>
      </c>
      <c r="J50" s="6" t="s">
        <v>1</v>
      </c>
      <c r="K50" s="87">
        <v>421000</v>
      </c>
      <c r="L50" s="87">
        <v>421000</v>
      </c>
      <c r="M50" s="94">
        <v>421000</v>
      </c>
    </row>
    <row r="51" spans="1:13" ht="23.25" customHeight="1" x14ac:dyDescent="0.25">
      <c r="A51" s="26">
        <v>8</v>
      </c>
      <c r="B51" s="5" t="s">
        <v>103</v>
      </c>
      <c r="C51" s="9" t="s">
        <v>104</v>
      </c>
      <c r="D51" s="9" t="s">
        <v>105</v>
      </c>
      <c r="E51" s="9" t="s">
        <v>106</v>
      </c>
      <c r="F51" s="9" t="s">
        <v>107</v>
      </c>
      <c r="G51" s="5" t="s">
        <v>1</v>
      </c>
      <c r="H51" s="48">
        <v>0</v>
      </c>
      <c r="I51" s="4" t="s">
        <v>2</v>
      </c>
      <c r="J51" s="58" t="s">
        <v>1</v>
      </c>
      <c r="K51" s="71">
        <v>23370684</v>
      </c>
      <c r="L51" s="71">
        <v>23370684</v>
      </c>
      <c r="M51" s="95">
        <v>23370684</v>
      </c>
    </row>
    <row r="52" spans="1:13" ht="22.5" customHeight="1" x14ac:dyDescent="0.25">
      <c r="A52" s="101">
        <v>9</v>
      </c>
      <c r="B52" s="7" t="s">
        <v>103</v>
      </c>
      <c r="C52" s="3" t="s">
        <v>108</v>
      </c>
      <c r="D52" s="9" t="s">
        <v>109</v>
      </c>
      <c r="E52" s="3" t="s">
        <v>106</v>
      </c>
      <c r="F52" s="3" t="s">
        <v>122</v>
      </c>
      <c r="G52" s="5" t="s">
        <v>1</v>
      </c>
      <c r="H52" s="48">
        <v>0</v>
      </c>
      <c r="I52" s="4" t="s">
        <v>2</v>
      </c>
      <c r="J52" s="10" t="s">
        <v>1</v>
      </c>
      <c r="K52" s="6">
        <v>16085124</v>
      </c>
      <c r="L52" s="6">
        <v>16085124</v>
      </c>
      <c r="M52" s="96">
        <v>16085124</v>
      </c>
    </row>
    <row r="53" spans="1:13" ht="22.5" customHeight="1" x14ac:dyDescent="0.25">
      <c r="A53" s="101">
        <v>10</v>
      </c>
      <c r="B53" s="7" t="s">
        <v>103</v>
      </c>
      <c r="C53" s="3" t="s">
        <v>110</v>
      </c>
      <c r="D53" s="9" t="s">
        <v>111</v>
      </c>
      <c r="E53" s="3" t="s">
        <v>106</v>
      </c>
      <c r="F53" s="3" t="s">
        <v>123</v>
      </c>
      <c r="G53" s="5"/>
      <c r="H53" s="48">
        <v>0</v>
      </c>
      <c r="I53" s="4" t="s">
        <v>2</v>
      </c>
      <c r="J53" s="10" t="s">
        <v>1</v>
      </c>
      <c r="K53" s="79">
        <v>5147097</v>
      </c>
      <c r="L53" s="79">
        <v>5147097</v>
      </c>
      <c r="M53" s="96">
        <v>5147097</v>
      </c>
    </row>
    <row r="54" spans="1:13" ht="22.5" customHeight="1" x14ac:dyDescent="0.25">
      <c r="A54" s="101">
        <v>11</v>
      </c>
      <c r="B54" s="7" t="s">
        <v>103</v>
      </c>
      <c r="C54" s="3" t="s">
        <v>112</v>
      </c>
      <c r="D54" s="9" t="s">
        <v>113</v>
      </c>
      <c r="E54" s="3" t="s">
        <v>106</v>
      </c>
      <c r="F54" s="3" t="s">
        <v>124</v>
      </c>
      <c r="G54" s="5"/>
      <c r="H54" s="48">
        <v>0</v>
      </c>
      <c r="I54" s="4" t="s">
        <v>2</v>
      </c>
      <c r="J54" s="10" t="s">
        <v>1</v>
      </c>
      <c r="K54" s="79">
        <v>19880000</v>
      </c>
      <c r="L54" s="79">
        <v>19880000</v>
      </c>
      <c r="M54" s="96">
        <v>19880000</v>
      </c>
    </row>
    <row r="55" spans="1:13" ht="22.5" customHeight="1" x14ac:dyDescent="0.25">
      <c r="A55" s="101">
        <v>12</v>
      </c>
      <c r="B55" s="7" t="s">
        <v>103</v>
      </c>
      <c r="C55" s="3" t="s">
        <v>114</v>
      </c>
      <c r="D55" s="9" t="s">
        <v>115</v>
      </c>
      <c r="E55" s="3" t="s">
        <v>106</v>
      </c>
      <c r="F55" s="3" t="s">
        <v>125</v>
      </c>
      <c r="G55" s="5"/>
      <c r="H55" s="48">
        <v>0</v>
      </c>
      <c r="I55" s="4" t="s">
        <v>2</v>
      </c>
      <c r="J55" s="10" t="s">
        <v>1</v>
      </c>
      <c r="K55" s="79">
        <v>11905000</v>
      </c>
      <c r="L55" s="79">
        <v>11905000</v>
      </c>
      <c r="M55" s="96">
        <v>11905000</v>
      </c>
    </row>
    <row r="56" spans="1:13" ht="22.5" customHeight="1" x14ac:dyDescent="0.25">
      <c r="A56" s="101">
        <v>13</v>
      </c>
      <c r="B56" s="7" t="s">
        <v>103</v>
      </c>
      <c r="C56" s="3" t="s">
        <v>116</v>
      </c>
      <c r="D56" s="9" t="s">
        <v>117</v>
      </c>
      <c r="E56" s="3" t="s">
        <v>106</v>
      </c>
      <c r="F56" s="3" t="s">
        <v>126</v>
      </c>
      <c r="G56" s="5"/>
      <c r="H56" s="48">
        <v>0</v>
      </c>
      <c r="I56" s="4" t="s">
        <v>2</v>
      </c>
      <c r="J56" s="10" t="s">
        <v>1</v>
      </c>
      <c r="K56" s="79">
        <v>9870690</v>
      </c>
      <c r="L56" s="79">
        <v>9870690</v>
      </c>
      <c r="M56" s="96">
        <v>9870690</v>
      </c>
    </row>
    <row r="57" spans="1:13" ht="22.5" customHeight="1" x14ac:dyDescent="0.25">
      <c r="A57" s="101">
        <v>14</v>
      </c>
      <c r="B57" s="7" t="s">
        <v>103</v>
      </c>
      <c r="C57" s="3" t="s">
        <v>118</v>
      </c>
      <c r="D57" s="9" t="s">
        <v>119</v>
      </c>
      <c r="E57" s="3" t="s">
        <v>106</v>
      </c>
      <c r="F57" s="3" t="s">
        <v>127</v>
      </c>
      <c r="G57" s="5"/>
      <c r="H57" s="48">
        <v>0</v>
      </c>
      <c r="I57" s="4" t="s">
        <v>2</v>
      </c>
      <c r="J57" s="10" t="s">
        <v>1</v>
      </c>
      <c r="K57" s="79">
        <v>15833332</v>
      </c>
      <c r="L57" s="79">
        <v>15833332</v>
      </c>
      <c r="M57" s="96">
        <v>15833332</v>
      </c>
    </row>
    <row r="58" spans="1:13" ht="22.5" customHeight="1" x14ac:dyDescent="0.25">
      <c r="A58" s="101">
        <v>15</v>
      </c>
      <c r="B58" s="7" t="s">
        <v>103</v>
      </c>
      <c r="C58" s="3" t="s">
        <v>120</v>
      </c>
      <c r="D58" s="9" t="s">
        <v>121</v>
      </c>
      <c r="E58" s="3" t="s">
        <v>106</v>
      </c>
      <c r="F58" s="3" t="s">
        <v>128</v>
      </c>
      <c r="G58" s="5"/>
      <c r="H58" s="48">
        <v>0</v>
      </c>
      <c r="I58" s="4" t="s">
        <v>2</v>
      </c>
      <c r="J58" s="10" t="s">
        <v>1</v>
      </c>
      <c r="K58" s="79">
        <v>23750000</v>
      </c>
      <c r="L58" s="79">
        <v>23750000</v>
      </c>
      <c r="M58" s="96">
        <v>23750000</v>
      </c>
    </row>
    <row r="59" spans="1:13" ht="15" customHeight="1" x14ac:dyDescent="0.25">
      <c r="A59" s="41"/>
      <c r="B59" s="37"/>
      <c r="C59" s="38"/>
      <c r="D59" s="39"/>
      <c r="E59" s="40"/>
      <c r="F59" s="1"/>
      <c r="G59" s="40"/>
      <c r="H59" s="108" t="s">
        <v>135</v>
      </c>
      <c r="I59" s="109"/>
      <c r="J59" s="110"/>
      <c r="K59" s="80">
        <f>SUM(K44:K58)</f>
        <v>708150721</v>
      </c>
      <c r="L59" s="80">
        <f>SUM(L44:L58)</f>
        <v>708150721</v>
      </c>
      <c r="M59" s="97">
        <f>SUM(M44:M58)</f>
        <v>714073746.69879997</v>
      </c>
    </row>
    <row r="60" spans="1:13" ht="15" customHeight="1" x14ac:dyDescent="0.25">
      <c r="A60" s="111" t="s">
        <v>136</v>
      </c>
      <c r="B60" s="112"/>
      <c r="C60" s="112"/>
      <c r="D60" s="112"/>
      <c r="E60" s="112"/>
      <c r="F60" s="112"/>
      <c r="G60" s="112"/>
      <c r="H60" s="112"/>
      <c r="I60" s="112"/>
      <c r="J60" s="113"/>
      <c r="K60" s="67">
        <f>K19+K35+K59</f>
        <v>3879312275</v>
      </c>
      <c r="L60" s="67">
        <f>L19+L35+L59</f>
        <v>3882686732</v>
      </c>
      <c r="M60" s="68">
        <f>M19+M35+M59</f>
        <v>3920651835.8509998</v>
      </c>
    </row>
    <row r="63" spans="1:13" ht="29.25" customHeight="1" thickBot="1" x14ac:dyDescent="0.3">
      <c r="A63" s="114" t="s">
        <v>130</v>
      </c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13" ht="19.5" customHeight="1" thickTop="1" x14ac:dyDescent="0.25">
      <c r="A64" s="115" t="s">
        <v>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7"/>
    </row>
    <row r="65" spans="1:13" ht="22.5" customHeight="1" x14ac:dyDescent="0.25">
      <c r="A65" s="101">
        <v>1</v>
      </c>
      <c r="B65" s="7" t="s">
        <v>75</v>
      </c>
      <c r="C65" s="9" t="s">
        <v>76</v>
      </c>
      <c r="D65" s="9" t="s">
        <v>78</v>
      </c>
      <c r="E65" s="3" t="s">
        <v>77</v>
      </c>
      <c r="F65" s="7" t="s">
        <v>82</v>
      </c>
      <c r="G65" s="5" t="s">
        <v>1</v>
      </c>
      <c r="H65" s="43">
        <v>0</v>
      </c>
      <c r="I65" s="5" t="s">
        <v>2</v>
      </c>
      <c r="J65" s="52" t="s">
        <v>1</v>
      </c>
      <c r="K65" s="6">
        <v>1790000</v>
      </c>
      <c r="L65" s="6">
        <v>1790000</v>
      </c>
      <c r="M65" s="70"/>
    </row>
    <row r="66" spans="1:13" ht="22.5" customHeight="1" x14ac:dyDescent="0.25">
      <c r="A66" s="101">
        <v>2</v>
      </c>
      <c r="B66" s="7" t="s">
        <v>75</v>
      </c>
      <c r="C66" s="9" t="s">
        <v>76</v>
      </c>
      <c r="D66" s="9" t="s">
        <v>78</v>
      </c>
      <c r="E66" s="3" t="s">
        <v>77</v>
      </c>
      <c r="F66" s="7" t="s">
        <v>83</v>
      </c>
      <c r="G66" s="5" t="s">
        <v>1</v>
      </c>
      <c r="H66" s="43">
        <v>0</v>
      </c>
      <c r="I66" s="5" t="s">
        <v>2</v>
      </c>
      <c r="J66" s="52" t="s">
        <v>1</v>
      </c>
      <c r="K66" s="6">
        <v>325000</v>
      </c>
      <c r="L66" s="6">
        <v>325000</v>
      </c>
      <c r="M66" s="70"/>
    </row>
    <row r="67" spans="1:13" ht="22.5" customHeight="1" x14ac:dyDescent="0.25">
      <c r="A67" s="101">
        <v>3</v>
      </c>
      <c r="B67" s="7" t="s">
        <v>75</v>
      </c>
      <c r="C67" s="9" t="s">
        <v>76</v>
      </c>
      <c r="D67" s="9" t="s">
        <v>78</v>
      </c>
      <c r="E67" s="3" t="s">
        <v>77</v>
      </c>
      <c r="F67" s="7" t="s">
        <v>84</v>
      </c>
      <c r="G67" s="5" t="s">
        <v>1</v>
      </c>
      <c r="H67" s="43">
        <v>0</v>
      </c>
      <c r="I67" s="5" t="s">
        <v>2</v>
      </c>
      <c r="J67" s="52" t="s">
        <v>1</v>
      </c>
      <c r="K67" s="6">
        <v>212000</v>
      </c>
      <c r="L67" s="6">
        <v>212000</v>
      </c>
      <c r="M67" s="70"/>
    </row>
    <row r="68" spans="1:13" ht="22.5" customHeight="1" x14ac:dyDescent="0.25">
      <c r="A68" s="101">
        <v>4</v>
      </c>
      <c r="B68" s="7" t="s">
        <v>75</v>
      </c>
      <c r="C68" s="9" t="s">
        <v>76</v>
      </c>
      <c r="D68" s="9" t="s">
        <v>78</v>
      </c>
      <c r="E68" s="3" t="s">
        <v>77</v>
      </c>
      <c r="F68" s="7" t="s">
        <v>85</v>
      </c>
      <c r="G68" s="5" t="s">
        <v>1</v>
      </c>
      <c r="H68" s="43">
        <v>0</v>
      </c>
      <c r="I68" s="5" t="s">
        <v>2</v>
      </c>
      <c r="J68" s="52" t="s">
        <v>1</v>
      </c>
      <c r="K68" s="6">
        <v>48000</v>
      </c>
      <c r="L68" s="6">
        <v>48000</v>
      </c>
      <c r="M68" s="70"/>
    </row>
    <row r="69" spans="1:13" ht="22.5" customHeight="1" x14ac:dyDescent="0.25">
      <c r="A69" s="102">
        <v>5</v>
      </c>
      <c r="B69" s="31" t="s">
        <v>75</v>
      </c>
      <c r="C69" s="32" t="s">
        <v>76</v>
      </c>
      <c r="D69" s="32" t="s">
        <v>78</v>
      </c>
      <c r="E69" s="33" t="s">
        <v>77</v>
      </c>
      <c r="F69" s="31" t="s">
        <v>86</v>
      </c>
      <c r="G69" s="34" t="s">
        <v>1</v>
      </c>
      <c r="H69" s="63">
        <v>0</v>
      </c>
      <c r="I69" s="34" t="s">
        <v>2</v>
      </c>
      <c r="J69" s="53" t="s">
        <v>1</v>
      </c>
      <c r="K69" s="36">
        <v>105000</v>
      </c>
      <c r="L69" s="36">
        <v>105000</v>
      </c>
      <c r="M69" s="75"/>
    </row>
    <row r="70" spans="1:13" ht="22.5" customHeight="1" x14ac:dyDescent="0.25">
      <c r="A70" s="101"/>
      <c r="B70" s="7"/>
      <c r="C70" s="27"/>
      <c r="D70" s="27"/>
      <c r="E70" s="27"/>
      <c r="F70" s="27"/>
      <c r="G70" s="27"/>
      <c r="H70" s="118" t="s">
        <v>132</v>
      </c>
      <c r="I70" s="119"/>
      <c r="J70" s="120"/>
      <c r="K70" s="83">
        <f>SUM(K65:K69)</f>
        <v>2480000</v>
      </c>
      <c r="L70" s="83">
        <f>SUM(L65:L69)</f>
        <v>2480000</v>
      </c>
      <c r="M70" s="67"/>
    </row>
    <row r="71" spans="1:13" ht="15.75" customHeight="1" x14ac:dyDescent="0.25">
      <c r="A71" s="111" t="s">
        <v>28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3"/>
    </row>
    <row r="72" spans="1:13" ht="23.25" customHeight="1" x14ac:dyDescent="0.25">
      <c r="A72" s="26">
        <v>1</v>
      </c>
      <c r="B72" s="5" t="s">
        <v>103</v>
      </c>
      <c r="C72" s="9" t="s">
        <v>104</v>
      </c>
      <c r="D72" s="9" t="s">
        <v>105</v>
      </c>
      <c r="E72" s="9" t="s">
        <v>106</v>
      </c>
      <c r="F72" s="9" t="s">
        <v>107</v>
      </c>
      <c r="G72" s="5" t="s">
        <v>1</v>
      </c>
      <c r="H72" s="48">
        <v>0</v>
      </c>
      <c r="I72" s="4" t="s">
        <v>2</v>
      </c>
      <c r="J72" s="58" t="s">
        <v>1</v>
      </c>
      <c r="K72" s="71">
        <v>18953788.649999999</v>
      </c>
      <c r="L72" s="71">
        <v>18953788.649999999</v>
      </c>
      <c r="M72" s="72"/>
    </row>
    <row r="73" spans="1:13" ht="22.5" customHeight="1" x14ac:dyDescent="0.25">
      <c r="A73" s="101">
        <v>2</v>
      </c>
      <c r="B73" s="7" t="s">
        <v>103</v>
      </c>
      <c r="C73" s="3" t="s">
        <v>108</v>
      </c>
      <c r="D73" s="9" t="s">
        <v>109</v>
      </c>
      <c r="E73" s="3" t="s">
        <v>106</v>
      </c>
      <c r="F73" s="3" t="s">
        <v>122</v>
      </c>
      <c r="G73" s="5" t="s">
        <v>1</v>
      </c>
      <c r="H73" s="48">
        <v>0</v>
      </c>
      <c r="I73" s="4" t="s">
        <v>2</v>
      </c>
      <c r="J73" s="10" t="s">
        <v>1</v>
      </c>
      <c r="K73" s="6">
        <v>12229579.310000001</v>
      </c>
      <c r="L73" s="6">
        <v>12229579.310000001</v>
      </c>
      <c r="M73" s="70"/>
    </row>
    <row r="74" spans="1:13" ht="22.5" customHeight="1" x14ac:dyDescent="0.25">
      <c r="A74" s="101">
        <v>3</v>
      </c>
      <c r="B74" s="7" t="s">
        <v>103</v>
      </c>
      <c r="C74" s="3" t="s">
        <v>110</v>
      </c>
      <c r="D74" s="9" t="s">
        <v>111</v>
      </c>
      <c r="E74" s="3" t="s">
        <v>106</v>
      </c>
      <c r="F74" s="3" t="s">
        <v>123</v>
      </c>
      <c r="G74" s="5"/>
      <c r="H74" s="48">
        <v>0</v>
      </c>
      <c r="I74" s="4" t="s">
        <v>2</v>
      </c>
      <c r="J74" s="10" t="s">
        <v>1</v>
      </c>
      <c r="K74" s="79">
        <v>3786974.59</v>
      </c>
      <c r="L74" s="79">
        <v>3786974.59</v>
      </c>
      <c r="M74" s="70"/>
    </row>
    <row r="75" spans="1:13" ht="22.5" customHeight="1" x14ac:dyDescent="0.25">
      <c r="A75" s="101">
        <v>4</v>
      </c>
      <c r="B75" s="7" t="s">
        <v>103</v>
      </c>
      <c r="C75" s="3" t="s">
        <v>112</v>
      </c>
      <c r="D75" s="9" t="s">
        <v>113</v>
      </c>
      <c r="E75" s="3" t="s">
        <v>106</v>
      </c>
      <c r="F75" s="3" t="s">
        <v>124</v>
      </c>
      <c r="G75" s="5"/>
      <c r="H75" s="48">
        <v>0</v>
      </c>
      <c r="I75" s="4" t="s">
        <v>2</v>
      </c>
      <c r="J75" s="10" t="s">
        <v>1</v>
      </c>
      <c r="K75" s="79">
        <v>15981280.16</v>
      </c>
      <c r="L75" s="79">
        <v>15981280.16</v>
      </c>
      <c r="M75" s="70"/>
    </row>
    <row r="76" spans="1:13" ht="22.5" customHeight="1" x14ac:dyDescent="0.25">
      <c r="A76" s="101">
        <v>5</v>
      </c>
      <c r="B76" s="7" t="s">
        <v>103</v>
      </c>
      <c r="C76" s="3" t="s">
        <v>114</v>
      </c>
      <c r="D76" s="9" t="s">
        <v>115</v>
      </c>
      <c r="E76" s="3" t="s">
        <v>106</v>
      </c>
      <c r="F76" s="3" t="s">
        <v>125</v>
      </c>
      <c r="G76" s="5"/>
      <c r="H76" s="48">
        <v>0</v>
      </c>
      <c r="I76" s="4" t="s">
        <v>2</v>
      </c>
      <c r="J76" s="10" t="s">
        <v>1</v>
      </c>
      <c r="K76" s="79">
        <v>13621914.529999999</v>
      </c>
      <c r="L76" s="79">
        <v>13621914.529999999</v>
      </c>
      <c r="M76" s="70"/>
    </row>
    <row r="77" spans="1:13" ht="22.5" customHeight="1" x14ac:dyDescent="0.25">
      <c r="A77" s="101">
        <v>6</v>
      </c>
      <c r="B77" s="7" t="s">
        <v>103</v>
      </c>
      <c r="C77" s="3" t="s">
        <v>116</v>
      </c>
      <c r="D77" s="9" t="s">
        <v>117</v>
      </c>
      <c r="E77" s="3" t="s">
        <v>106</v>
      </c>
      <c r="F77" s="3" t="s">
        <v>126</v>
      </c>
      <c r="G77" s="5"/>
      <c r="H77" s="48">
        <v>0</v>
      </c>
      <c r="I77" s="4" t="s">
        <v>2</v>
      </c>
      <c r="J77" s="10" t="s">
        <v>1</v>
      </c>
      <c r="K77" s="79">
        <v>11790209</v>
      </c>
      <c r="L77" s="79">
        <v>11790209</v>
      </c>
      <c r="M77" s="70"/>
    </row>
    <row r="78" spans="1:13" ht="22.5" customHeight="1" x14ac:dyDescent="0.25">
      <c r="A78" s="101">
        <v>7</v>
      </c>
      <c r="B78" s="7" t="s">
        <v>103</v>
      </c>
      <c r="C78" s="3" t="s">
        <v>118</v>
      </c>
      <c r="D78" s="9" t="s">
        <v>119</v>
      </c>
      <c r="E78" s="3" t="s">
        <v>106</v>
      </c>
      <c r="F78" s="3" t="s">
        <v>127</v>
      </c>
      <c r="G78" s="5"/>
      <c r="H78" s="48">
        <v>0</v>
      </c>
      <c r="I78" s="4" t="s">
        <v>2</v>
      </c>
      <c r="J78" s="10" t="s">
        <v>1</v>
      </c>
      <c r="K78" s="79">
        <v>22140235</v>
      </c>
      <c r="L78" s="79">
        <v>22140235</v>
      </c>
      <c r="M78" s="70"/>
    </row>
    <row r="79" spans="1:13" ht="22.5" customHeight="1" x14ac:dyDescent="0.25">
      <c r="A79" s="101">
        <v>8</v>
      </c>
      <c r="B79" s="7" t="s">
        <v>103</v>
      </c>
      <c r="C79" s="3" t="s">
        <v>120</v>
      </c>
      <c r="D79" s="9" t="s">
        <v>121</v>
      </c>
      <c r="E79" s="3" t="s">
        <v>106</v>
      </c>
      <c r="F79" s="3" t="s">
        <v>128</v>
      </c>
      <c r="G79" s="5"/>
      <c r="H79" s="48">
        <v>0</v>
      </c>
      <c r="I79" s="4" t="s">
        <v>2</v>
      </c>
      <c r="J79" s="10" t="s">
        <v>1</v>
      </c>
      <c r="K79" s="79">
        <v>33026574</v>
      </c>
      <c r="L79" s="79">
        <v>33026574</v>
      </c>
      <c r="M79" s="70"/>
    </row>
    <row r="80" spans="1:13" ht="15" customHeight="1" x14ac:dyDescent="0.25">
      <c r="A80" s="41"/>
      <c r="B80" s="84"/>
      <c r="C80" s="85"/>
      <c r="D80" s="86"/>
      <c r="E80" s="42"/>
      <c r="F80" s="28"/>
      <c r="G80" s="42"/>
      <c r="H80" s="108" t="s">
        <v>131</v>
      </c>
      <c r="I80" s="109"/>
      <c r="J80" s="110"/>
      <c r="K80" s="80">
        <f>SUM(K72:K79)</f>
        <v>131530555.23999999</v>
      </c>
      <c r="L80" s="80">
        <f>SUM(L72:L79)</f>
        <v>131530555.23999999</v>
      </c>
      <c r="M80" s="81"/>
    </row>
    <row r="81" spans="1:13" ht="15" customHeight="1" x14ac:dyDescent="0.25">
      <c r="A81" s="111" t="s">
        <v>133</v>
      </c>
      <c r="B81" s="112"/>
      <c r="C81" s="112"/>
      <c r="D81" s="112"/>
      <c r="E81" s="112"/>
      <c r="F81" s="112"/>
      <c r="G81" s="112"/>
      <c r="H81" s="112"/>
      <c r="I81" s="112"/>
      <c r="J81" s="113"/>
      <c r="K81" s="67">
        <f>+K70+K80</f>
        <v>134010555.23999999</v>
      </c>
      <c r="L81" s="67">
        <f>+L70+L80</f>
        <v>134010555.23999999</v>
      </c>
      <c r="M81" s="82"/>
    </row>
    <row r="116" spans="12:13" x14ac:dyDescent="0.25">
      <c r="L116" s="62">
        <f>+K116-6485100</f>
        <v>-6485100</v>
      </c>
    </row>
    <row r="119" spans="12:13" x14ac:dyDescent="0.25">
      <c r="M119" s="62">
        <v>1068400</v>
      </c>
    </row>
    <row r="120" spans="12:13" x14ac:dyDescent="0.25">
      <c r="M120" s="62">
        <v>171500</v>
      </c>
    </row>
    <row r="121" spans="12:13" x14ac:dyDescent="0.25">
      <c r="M121" s="62">
        <v>178400</v>
      </c>
    </row>
    <row r="122" spans="12:13" x14ac:dyDescent="0.25">
      <c r="M122" s="62">
        <v>29200</v>
      </c>
    </row>
    <row r="123" spans="12:13" x14ac:dyDescent="0.25">
      <c r="M123" s="62">
        <v>65200</v>
      </c>
    </row>
    <row r="124" spans="12:13" x14ac:dyDescent="0.25">
      <c r="M124" s="62">
        <v>92000</v>
      </c>
    </row>
    <row r="125" spans="12:13" x14ac:dyDescent="0.25">
      <c r="M125" s="62">
        <v>45600</v>
      </c>
    </row>
    <row r="126" spans="12:13" x14ac:dyDescent="0.25">
      <c r="M126" s="62">
        <f>SUM(M119:M125)</f>
        <v>1650300</v>
      </c>
    </row>
    <row r="130" spans="13:13" x14ac:dyDescent="0.25">
      <c r="M130" s="62">
        <v>3328000</v>
      </c>
    </row>
    <row r="131" spans="13:13" x14ac:dyDescent="0.25">
      <c r="M131" s="62">
        <v>4999100</v>
      </c>
    </row>
    <row r="132" spans="13:13" x14ac:dyDescent="0.25">
      <c r="M132" s="62">
        <v>8241200</v>
      </c>
    </row>
    <row r="133" spans="13:13" x14ac:dyDescent="0.25">
      <c r="M133" s="62">
        <v>10394500</v>
      </c>
    </row>
    <row r="134" spans="13:13" x14ac:dyDescent="0.25">
      <c r="M134" s="62">
        <f>SUM(M130:M133)</f>
        <v>26962800</v>
      </c>
    </row>
  </sheetData>
  <mergeCells count="18">
    <mergeCell ref="A21:M21"/>
    <mergeCell ref="A2:M2"/>
    <mergeCell ref="A3:M3"/>
    <mergeCell ref="A4:M4"/>
    <mergeCell ref="A5:M5"/>
    <mergeCell ref="H19:J19"/>
    <mergeCell ref="A81:J81"/>
    <mergeCell ref="A26:M26"/>
    <mergeCell ref="H35:J35"/>
    <mergeCell ref="A37:M37"/>
    <mergeCell ref="A42:M42"/>
    <mergeCell ref="H59:J59"/>
    <mergeCell ref="A60:J60"/>
    <mergeCell ref="A63:M63"/>
    <mergeCell ref="A64:M64"/>
    <mergeCell ref="H70:J70"/>
    <mergeCell ref="A71:M71"/>
    <mergeCell ref="H80:J80"/>
  </mergeCells>
  <pageMargins left="0.51181102362204722" right="0.51181102362204722" top="0.74803149606299213" bottom="0.55118110236220474" header="0.31496062992125984" footer="0.31496062992125984"/>
  <pageSetup paperSize="14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 DE CALIFICACION</vt:lpstr>
      <vt:lpstr>otromio</vt:lpstr>
      <vt:lpstr>otromio!Área_de_impresión</vt:lpstr>
      <vt:lpstr>'PROYECTO DE CALIFICACION'!Área_de_impresión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VILLAMIZAR ASOCIADOS</dc:creator>
  <cp:lastModifiedBy>user</cp:lastModifiedBy>
  <cp:lastPrinted>2023-06-07T22:38:35Z</cp:lastPrinted>
  <dcterms:created xsi:type="dcterms:W3CDTF">2023-02-22T15:52:01Z</dcterms:created>
  <dcterms:modified xsi:type="dcterms:W3CDTF">2023-06-10T21:42:57Z</dcterms:modified>
</cp:coreProperties>
</file>